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80" windowWidth="20265" windowHeight="5280" tabRatio="579" firstSheet="1" activeTab="8"/>
  </bookViews>
  <sheets>
    <sheet name="Glosario" sheetId="18" r:id="rId1"/>
    <sheet name="Inicial" sheetId="7" r:id="rId2"/>
    <sheet name="Especial" sheetId="9" r:id="rId3"/>
    <sheet name="Preescolar" sheetId="17" r:id="rId4"/>
    <sheet name="Primaria" sheetId="4" r:id="rId5"/>
    <sheet name="Secundaria" sheetId="5" r:id="rId6"/>
    <sheet name="Adultos" sheetId="8" r:id="rId7"/>
    <sheet name="AFSEDF" sheetId="12" r:id="rId8"/>
    <sheet name="SPEPE" sheetId="10" r:id="rId9"/>
    <sheet name="JA y TC" sheetId="15" r:id="rId10"/>
  </sheets>
  <definedNames>
    <definedName name="_xlnm.Print_Area" localSheetId="6">Adultos!$A$1:$K$57</definedName>
    <definedName name="_xlnm.Print_Area" localSheetId="7">AFSEDF!$A$1:$K$45</definedName>
    <definedName name="_xlnm.Print_Area" localSheetId="2">Especial!$A$1:$L$91</definedName>
    <definedName name="_xlnm.Print_Area" localSheetId="0">Glosario!$A$1:$D$29</definedName>
    <definedName name="_xlnm.Print_Area" localSheetId="1">Inicial!$A$1:$K$68</definedName>
    <definedName name="_xlnm.Print_Area" localSheetId="9">'JA y TC'!$A$1:$K$35</definedName>
    <definedName name="_xlnm.Print_Area" localSheetId="3">Preescolar!$A$1:$K$94</definedName>
    <definedName name="_xlnm.Print_Area" localSheetId="4">Primaria!$A$1:$K$66</definedName>
    <definedName name="_xlnm.Print_Area" localSheetId="5">Secundaria!$A$1:$K$87</definedName>
    <definedName name="_xlnm.Print_Area" localSheetId="8">SPEPE!$A$1:$K$44</definedName>
  </definedNames>
  <calcPr calcId="145621"/>
</workbook>
</file>

<file path=xl/calcChain.xml><?xml version="1.0" encoding="utf-8"?>
<calcChain xmlns="http://schemas.openxmlformats.org/spreadsheetml/2006/main">
  <c r="D25" i="15" l="1"/>
  <c r="E25" i="15"/>
  <c r="F25" i="15"/>
  <c r="G25" i="15"/>
  <c r="H25" i="15"/>
  <c r="I25" i="15"/>
  <c r="J25" i="15"/>
  <c r="K25" i="15"/>
  <c r="C25" i="15"/>
  <c r="C24" i="15"/>
  <c r="C26" i="15"/>
  <c r="C28" i="7" l="1"/>
  <c r="K37" i="8"/>
  <c r="J37" i="8"/>
  <c r="I37" i="8"/>
  <c r="H37" i="8"/>
  <c r="G37" i="8"/>
  <c r="F37" i="8"/>
  <c r="E37" i="8"/>
  <c r="D37" i="8"/>
  <c r="C37" i="8"/>
  <c r="K23" i="8"/>
  <c r="J23" i="8"/>
  <c r="I23" i="8"/>
  <c r="H23" i="8"/>
  <c r="G23" i="8"/>
  <c r="F23" i="8"/>
  <c r="E23" i="8"/>
  <c r="D23" i="8"/>
  <c r="C23" i="8"/>
  <c r="K20" i="8"/>
  <c r="J20" i="8"/>
  <c r="I20" i="8"/>
  <c r="H20" i="8"/>
  <c r="G20" i="8"/>
  <c r="F20" i="8"/>
  <c r="E20" i="8"/>
  <c r="D20" i="8"/>
  <c r="C20" i="8"/>
  <c r="K14" i="8"/>
  <c r="J14" i="8"/>
  <c r="I14" i="8"/>
  <c r="H14" i="8"/>
  <c r="G14" i="8"/>
  <c r="F14" i="8"/>
  <c r="E14" i="8"/>
  <c r="D14" i="8"/>
  <c r="C14" i="8"/>
  <c r="C13" i="8"/>
  <c r="C35" i="8"/>
  <c r="K34" i="8"/>
  <c r="J34" i="8"/>
  <c r="I34" i="8"/>
  <c r="H34" i="8"/>
  <c r="G34" i="8"/>
  <c r="F34" i="8"/>
  <c r="E34" i="8"/>
  <c r="D34" i="8"/>
  <c r="C34" i="8"/>
  <c r="C29" i="4"/>
  <c r="J32" i="17"/>
  <c r="D42" i="9"/>
  <c r="C16" i="7"/>
  <c r="C21" i="7"/>
  <c r="C26" i="7"/>
  <c r="C23" i="7"/>
  <c r="D17" i="18" l="1"/>
  <c r="C17" i="18"/>
  <c r="B17" i="18"/>
  <c r="K85" i="17" l="1"/>
  <c r="J85" i="17"/>
  <c r="I85" i="17"/>
  <c r="H85" i="17"/>
  <c r="G85" i="17"/>
  <c r="F85" i="17"/>
  <c r="E85" i="17"/>
  <c r="D85" i="17"/>
  <c r="C85" i="17"/>
  <c r="K84" i="17"/>
  <c r="J84" i="17"/>
  <c r="I84" i="17"/>
  <c r="I86" i="17" s="1"/>
  <c r="H84" i="17"/>
  <c r="G84" i="17"/>
  <c r="F84" i="17"/>
  <c r="E84" i="17"/>
  <c r="E86" i="17" s="1"/>
  <c r="D84" i="17"/>
  <c r="C84" i="17"/>
  <c r="K80" i="17"/>
  <c r="J80" i="17"/>
  <c r="I80" i="17"/>
  <c r="H80" i="17"/>
  <c r="G80" i="17"/>
  <c r="F80" i="17"/>
  <c r="E80" i="17"/>
  <c r="D80" i="17"/>
  <c r="C80" i="17"/>
  <c r="K77" i="17"/>
  <c r="J77" i="17"/>
  <c r="I77" i="17"/>
  <c r="H77" i="17"/>
  <c r="G77" i="17"/>
  <c r="F77" i="17"/>
  <c r="E77" i="17"/>
  <c r="D77" i="17"/>
  <c r="C77" i="17"/>
  <c r="J76" i="17"/>
  <c r="I76" i="17"/>
  <c r="H76" i="17"/>
  <c r="G76" i="17"/>
  <c r="E76" i="17"/>
  <c r="D76" i="17"/>
  <c r="C76" i="17"/>
  <c r="K75" i="17"/>
  <c r="F75" i="17"/>
  <c r="K72" i="17"/>
  <c r="J72" i="17"/>
  <c r="I72" i="17"/>
  <c r="H72" i="17"/>
  <c r="G72" i="17"/>
  <c r="F72" i="17"/>
  <c r="E72" i="17"/>
  <c r="D72" i="17"/>
  <c r="C72" i="17"/>
  <c r="K71" i="17"/>
  <c r="J71" i="17"/>
  <c r="J73" i="17" s="1"/>
  <c r="J74" i="17" s="1"/>
  <c r="I71" i="17"/>
  <c r="H71" i="17"/>
  <c r="G71" i="17"/>
  <c r="G73" i="17" s="1"/>
  <c r="G74" i="17" s="1"/>
  <c r="F71" i="17"/>
  <c r="F73" i="17" s="1"/>
  <c r="F74" i="17" s="1"/>
  <c r="E71" i="17"/>
  <c r="D71" i="17"/>
  <c r="C71" i="17"/>
  <c r="C73" i="17" s="1"/>
  <c r="C74" i="17" s="1"/>
  <c r="K67" i="17"/>
  <c r="J67" i="17"/>
  <c r="I67" i="17"/>
  <c r="H67" i="17"/>
  <c r="G67" i="17"/>
  <c r="F67" i="17"/>
  <c r="E67" i="17"/>
  <c r="D67" i="17"/>
  <c r="C67" i="17"/>
  <c r="K64" i="17"/>
  <c r="J64" i="17"/>
  <c r="I64" i="17"/>
  <c r="H64" i="17"/>
  <c r="G64" i="17"/>
  <c r="F64" i="17"/>
  <c r="E64" i="17"/>
  <c r="D64" i="17"/>
  <c r="C64" i="17"/>
  <c r="J63" i="17"/>
  <c r="I63" i="17"/>
  <c r="H63" i="17"/>
  <c r="G63" i="17"/>
  <c r="E63" i="17"/>
  <c r="D63" i="17"/>
  <c r="C63" i="17"/>
  <c r="K62" i="17"/>
  <c r="F62" i="17"/>
  <c r="K59" i="17"/>
  <c r="K57" i="17" s="1"/>
  <c r="J59" i="17"/>
  <c r="I59" i="17"/>
  <c r="H59" i="17"/>
  <c r="G59" i="17"/>
  <c r="G57" i="17" s="1"/>
  <c r="F59" i="17"/>
  <c r="E59" i="17"/>
  <c r="D59" i="17"/>
  <c r="C59" i="17"/>
  <c r="C57" i="17" s="1"/>
  <c r="K58" i="17"/>
  <c r="J58" i="17"/>
  <c r="J57" i="17" s="1"/>
  <c r="I58" i="17"/>
  <c r="H58" i="17"/>
  <c r="H57" i="17" s="1"/>
  <c r="G58" i="17"/>
  <c r="F58" i="17"/>
  <c r="E58" i="17"/>
  <c r="D58" i="17"/>
  <c r="D57" i="17" s="1"/>
  <c r="C58" i="17"/>
  <c r="K56" i="17"/>
  <c r="J56" i="17"/>
  <c r="I56" i="17"/>
  <c r="H56" i="17"/>
  <c r="G56" i="17"/>
  <c r="F56" i="17"/>
  <c r="E56" i="17"/>
  <c r="D56" i="17"/>
  <c r="C56" i="17"/>
  <c r="K55" i="17"/>
  <c r="J55" i="17"/>
  <c r="I55" i="17"/>
  <c r="H55" i="17"/>
  <c r="G55" i="17"/>
  <c r="F55" i="17"/>
  <c r="E55" i="17"/>
  <c r="D55" i="17"/>
  <c r="C55" i="17"/>
  <c r="K52" i="17"/>
  <c r="J52" i="17"/>
  <c r="I52" i="17"/>
  <c r="H52" i="17"/>
  <c r="G52" i="17"/>
  <c r="F52" i="17"/>
  <c r="E52" i="17"/>
  <c r="D52" i="17"/>
  <c r="C52" i="17"/>
  <c r="K47" i="17"/>
  <c r="J47" i="17"/>
  <c r="I47" i="17"/>
  <c r="H47" i="17"/>
  <c r="G47" i="17"/>
  <c r="F47" i="17"/>
  <c r="E47" i="17"/>
  <c r="D47" i="17"/>
  <c r="C47" i="17"/>
  <c r="K41" i="17"/>
  <c r="J41" i="17"/>
  <c r="I41" i="17"/>
  <c r="H41" i="17"/>
  <c r="G41" i="17"/>
  <c r="F41" i="17"/>
  <c r="E41" i="17"/>
  <c r="D41" i="17"/>
  <c r="C41" i="17"/>
  <c r="J40" i="17"/>
  <c r="I40" i="17"/>
  <c r="H40" i="17"/>
  <c r="G40" i="17"/>
  <c r="E40" i="17"/>
  <c r="D40" i="17"/>
  <c r="C40" i="17"/>
  <c r="K39" i="17"/>
  <c r="F39" i="17"/>
  <c r="K28" i="17"/>
  <c r="K27" i="17" s="1"/>
  <c r="J28" i="17"/>
  <c r="J27" i="17" s="1"/>
  <c r="I28" i="17"/>
  <c r="I27" i="17" s="1"/>
  <c r="H28" i="17"/>
  <c r="H27" i="17" s="1"/>
  <c r="G28" i="17"/>
  <c r="G27" i="17" s="1"/>
  <c r="F28" i="17"/>
  <c r="F27" i="17" s="1"/>
  <c r="E28" i="17"/>
  <c r="E27" i="17" s="1"/>
  <c r="D28" i="17"/>
  <c r="D27" i="17" s="1"/>
  <c r="C28" i="17"/>
  <c r="C27" i="17" s="1"/>
  <c r="K26" i="17"/>
  <c r="J26" i="17"/>
  <c r="I26" i="17"/>
  <c r="H26" i="17"/>
  <c r="G26" i="17"/>
  <c r="F26" i="17"/>
  <c r="E26" i="17"/>
  <c r="D26" i="17"/>
  <c r="C26" i="17"/>
  <c r="K25" i="17"/>
  <c r="J25" i="17"/>
  <c r="I25" i="17"/>
  <c r="H25" i="17"/>
  <c r="G25" i="17"/>
  <c r="F25" i="17"/>
  <c r="E25" i="17"/>
  <c r="D25" i="17"/>
  <c r="C25" i="17"/>
  <c r="K24" i="17"/>
  <c r="J24" i="17"/>
  <c r="I24" i="17"/>
  <c r="H24" i="17"/>
  <c r="G24" i="17"/>
  <c r="F24" i="17"/>
  <c r="E24" i="17"/>
  <c r="D24" i="17"/>
  <c r="C24" i="17"/>
  <c r="C34" i="17" s="1"/>
  <c r="K23" i="17"/>
  <c r="J23" i="17"/>
  <c r="J33" i="17" s="1"/>
  <c r="I23" i="17"/>
  <c r="I33" i="17" s="1"/>
  <c r="H23" i="17"/>
  <c r="G23" i="17"/>
  <c r="F23" i="17"/>
  <c r="F33" i="17" s="1"/>
  <c r="E23" i="17"/>
  <c r="D23" i="17"/>
  <c r="C23" i="17"/>
  <c r="K22" i="17"/>
  <c r="J22" i="17"/>
  <c r="I22" i="17"/>
  <c r="H22" i="17"/>
  <c r="G22" i="17"/>
  <c r="F22" i="17"/>
  <c r="E22" i="17"/>
  <c r="D22" i="17"/>
  <c r="C22" i="17"/>
  <c r="K21" i="17"/>
  <c r="J21" i="17"/>
  <c r="I21" i="17"/>
  <c r="H21" i="17"/>
  <c r="G21" i="17"/>
  <c r="F21" i="17"/>
  <c r="E21" i="17"/>
  <c r="E20" i="17" s="1"/>
  <c r="D21" i="17"/>
  <c r="D20" i="17" s="1"/>
  <c r="C21" i="17"/>
  <c r="C20" i="17" s="1"/>
  <c r="K19" i="17"/>
  <c r="J19" i="17"/>
  <c r="J36" i="17" s="1"/>
  <c r="I19" i="17"/>
  <c r="I36" i="17" s="1"/>
  <c r="H19" i="17"/>
  <c r="H36" i="17" s="1"/>
  <c r="G19" i="17"/>
  <c r="F19" i="17"/>
  <c r="F36" i="17" s="1"/>
  <c r="E19" i="17"/>
  <c r="E36" i="17" s="1"/>
  <c r="D19" i="17"/>
  <c r="D36" i="17" s="1"/>
  <c r="C19" i="17"/>
  <c r="K18" i="17"/>
  <c r="J18" i="17"/>
  <c r="J35" i="17" s="1"/>
  <c r="I18" i="17"/>
  <c r="I35" i="17" s="1"/>
  <c r="H18" i="17"/>
  <c r="H35" i="17"/>
  <c r="G18" i="17"/>
  <c r="F18" i="17"/>
  <c r="F35" i="17" s="1"/>
  <c r="E18" i="17"/>
  <c r="E35" i="17" s="1"/>
  <c r="D18" i="17"/>
  <c r="C18" i="17"/>
  <c r="K17" i="17"/>
  <c r="J17" i="17"/>
  <c r="J34" i="17" s="1"/>
  <c r="I17" i="17"/>
  <c r="H17" i="17"/>
  <c r="G17" i="17"/>
  <c r="G34" i="17" s="1"/>
  <c r="F17" i="17"/>
  <c r="F34" i="17" s="1"/>
  <c r="E17" i="17"/>
  <c r="E34" i="17"/>
  <c r="D17" i="17"/>
  <c r="C17" i="17"/>
  <c r="K16" i="17"/>
  <c r="K33" i="17" s="1"/>
  <c r="J16" i="17"/>
  <c r="I16" i="17"/>
  <c r="H16" i="17"/>
  <c r="H33" i="17" s="1"/>
  <c r="G16" i="17"/>
  <c r="G33" i="17" s="1"/>
  <c r="F16" i="17"/>
  <c r="E16" i="17"/>
  <c r="D16" i="17"/>
  <c r="D33" i="17" s="1"/>
  <c r="C16" i="17"/>
  <c r="C33" i="17"/>
  <c r="K15" i="17"/>
  <c r="J15" i="17"/>
  <c r="I15" i="17"/>
  <c r="H15" i="17"/>
  <c r="G15" i="17"/>
  <c r="F15" i="17"/>
  <c r="E15" i="17"/>
  <c r="D15" i="17"/>
  <c r="C15" i="17"/>
  <c r="K14" i="17"/>
  <c r="J14" i="17"/>
  <c r="J31" i="17"/>
  <c r="I14" i="17"/>
  <c r="I31" i="17" s="1"/>
  <c r="H14" i="17"/>
  <c r="H31" i="17" s="1"/>
  <c r="G14" i="17"/>
  <c r="G31" i="17" s="1"/>
  <c r="F14" i="17"/>
  <c r="F31" i="17" s="1"/>
  <c r="E14" i="17"/>
  <c r="E31" i="17" s="1"/>
  <c r="D14" i="17"/>
  <c r="D31" i="17" s="1"/>
  <c r="C14" i="17"/>
  <c r="C31" i="17" s="1"/>
  <c r="K13" i="17"/>
  <c r="K30" i="17" s="1"/>
  <c r="J13" i="17"/>
  <c r="I13" i="17"/>
  <c r="H13" i="17"/>
  <c r="G13" i="17"/>
  <c r="G30" i="17" s="1"/>
  <c r="F13" i="17"/>
  <c r="E13" i="17"/>
  <c r="D13" i="17"/>
  <c r="C13" i="17"/>
  <c r="J11" i="17"/>
  <c r="I11" i="17"/>
  <c r="H11" i="17"/>
  <c r="G11" i="17"/>
  <c r="E11" i="17"/>
  <c r="D11" i="17"/>
  <c r="C11" i="17"/>
  <c r="K10" i="17"/>
  <c r="F10" i="17"/>
  <c r="H73" i="9"/>
  <c r="H72" i="9"/>
  <c r="H75" i="9" s="1"/>
  <c r="D24" i="15"/>
  <c r="E24" i="15"/>
  <c r="F24" i="15"/>
  <c r="G24" i="15"/>
  <c r="H24" i="15"/>
  <c r="I24" i="15"/>
  <c r="J24" i="15"/>
  <c r="K24" i="15"/>
  <c r="D26" i="15"/>
  <c r="E26" i="15"/>
  <c r="F26" i="15"/>
  <c r="G26" i="15"/>
  <c r="H26" i="15"/>
  <c r="I26" i="15"/>
  <c r="J26" i="15"/>
  <c r="K26" i="15"/>
  <c r="D27" i="15"/>
  <c r="E27" i="15"/>
  <c r="F27" i="15"/>
  <c r="G27" i="15"/>
  <c r="H27" i="15"/>
  <c r="I27" i="15"/>
  <c r="J27" i="15"/>
  <c r="K27" i="15"/>
  <c r="D28" i="15"/>
  <c r="E28" i="15"/>
  <c r="F28" i="15"/>
  <c r="G28" i="15"/>
  <c r="H28" i="15"/>
  <c r="I28" i="15"/>
  <c r="J28" i="15"/>
  <c r="K28" i="15"/>
  <c r="C28" i="15"/>
  <c r="C27" i="15"/>
  <c r="K19" i="15"/>
  <c r="J19" i="15"/>
  <c r="I19" i="15"/>
  <c r="H19" i="15"/>
  <c r="G19" i="15"/>
  <c r="F19" i="15"/>
  <c r="E19" i="15"/>
  <c r="D19" i="15"/>
  <c r="C19" i="15"/>
  <c r="K13" i="15"/>
  <c r="J13" i="15"/>
  <c r="I13" i="15"/>
  <c r="H13" i="15"/>
  <c r="G13" i="15"/>
  <c r="F13" i="15"/>
  <c r="E13" i="15"/>
  <c r="D13" i="15"/>
  <c r="C13" i="15"/>
  <c r="J11" i="15"/>
  <c r="I11" i="15"/>
  <c r="H11" i="15"/>
  <c r="G11" i="15"/>
  <c r="E11" i="15"/>
  <c r="D11" i="15"/>
  <c r="C11" i="15"/>
  <c r="K10" i="15"/>
  <c r="F10" i="15"/>
  <c r="G24" i="5"/>
  <c r="G23" i="5" s="1"/>
  <c r="D24" i="5"/>
  <c r="D23" i="5" s="1"/>
  <c r="H45" i="9"/>
  <c r="C33" i="12"/>
  <c r="C32" i="12"/>
  <c r="K19" i="12"/>
  <c r="I19" i="12"/>
  <c r="H19" i="12"/>
  <c r="G19" i="12"/>
  <c r="F19" i="12"/>
  <c r="E19" i="12"/>
  <c r="D19" i="12"/>
  <c r="K13" i="12"/>
  <c r="I13" i="12"/>
  <c r="H13" i="12"/>
  <c r="G13" i="12"/>
  <c r="F13" i="12"/>
  <c r="E13" i="12"/>
  <c r="D13" i="12"/>
  <c r="C13" i="12" s="1"/>
  <c r="D46" i="9"/>
  <c r="E46" i="9"/>
  <c r="F46" i="9"/>
  <c r="G46" i="9"/>
  <c r="I45" i="9"/>
  <c r="J45" i="9"/>
  <c r="K45" i="9"/>
  <c r="L45" i="9"/>
  <c r="D53" i="9"/>
  <c r="E53" i="9"/>
  <c r="E20" i="9" s="1"/>
  <c r="F53" i="9"/>
  <c r="F45" i="9" s="1"/>
  <c r="H58" i="9"/>
  <c r="I58" i="9"/>
  <c r="J58" i="9"/>
  <c r="K58" i="9"/>
  <c r="L58" i="9"/>
  <c r="D59" i="9"/>
  <c r="D26" i="9" s="1"/>
  <c r="E59" i="9"/>
  <c r="F59" i="9"/>
  <c r="F26" i="9" s="1"/>
  <c r="G59" i="9"/>
  <c r="G58" i="9" s="1"/>
  <c r="D66" i="9"/>
  <c r="D33" i="9" s="1"/>
  <c r="E66" i="9"/>
  <c r="F66" i="9"/>
  <c r="I72" i="9"/>
  <c r="I75" i="9" s="1"/>
  <c r="J72" i="9"/>
  <c r="J75" i="9" s="1"/>
  <c r="K72" i="9"/>
  <c r="K75" i="9" s="1"/>
  <c r="L72" i="9"/>
  <c r="L75" i="9" s="1"/>
  <c r="G73" i="9"/>
  <c r="I73" i="9"/>
  <c r="J73" i="9"/>
  <c r="K73" i="9"/>
  <c r="L73" i="9"/>
  <c r="J32" i="12"/>
  <c r="K33" i="12"/>
  <c r="J33" i="12"/>
  <c r="I33" i="12"/>
  <c r="H33" i="12"/>
  <c r="G33" i="12"/>
  <c r="F33" i="12"/>
  <c r="E33" i="12"/>
  <c r="D33" i="12"/>
  <c r="K32" i="12"/>
  <c r="I32" i="12"/>
  <c r="H32" i="12"/>
  <c r="G32" i="12"/>
  <c r="F32" i="12"/>
  <c r="E32" i="12"/>
  <c r="D32" i="12"/>
  <c r="K25" i="12"/>
  <c r="I25" i="12"/>
  <c r="H25" i="12"/>
  <c r="G25" i="12"/>
  <c r="F25" i="12"/>
  <c r="E25" i="12"/>
  <c r="D25" i="12"/>
  <c r="C25" i="12" s="1"/>
  <c r="K28" i="12"/>
  <c r="I28" i="12"/>
  <c r="H28" i="12"/>
  <c r="G28" i="12"/>
  <c r="F28" i="12"/>
  <c r="E28" i="12"/>
  <c r="D28" i="12"/>
  <c r="K22" i="12"/>
  <c r="I22" i="12"/>
  <c r="H22" i="12"/>
  <c r="G22" i="12"/>
  <c r="F22" i="12"/>
  <c r="E22" i="12"/>
  <c r="D22" i="12"/>
  <c r="K16" i="12"/>
  <c r="I16" i="12"/>
  <c r="H16" i="12"/>
  <c r="G16" i="12"/>
  <c r="F16" i="12"/>
  <c r="E16" i="12"/>
  <c r="D16" i="12"/>
  <c r="J11" i="12"/>
  <c r="I11" i="12"/>
  <c r="H11" i="12"/>
  <c r="G11" i="12"/>
  <c r="E11" i="12"/>
  <c r="D11" i="12"/>
  <c r="C11" i="12"/>
  <c r="K10" i="12"/>
  <c r="F10" i="12"/>
  <c r="D13" i="5"/>
  <c r="E13" i="5"/>
  <c r="F13" i="5"/>
  <c r="G13" i="5"/>
  <c r="H13" i="5"/>
  <c r="I13" i="5"/>
  <c r="J13" i="5"/>
  <c r="K13" i="5"/>
  <c r="D14" i="5"/>
  <c r="D30" i="5" s="1"/>
  <c r="E14" i="5"/>
  <c r="E30" i="5" s="1"/>
  <c r="F14" i="5"/>
  <c r="G14" i="5"/>
  <c r="G30" i="5" s="1"/>
  <c r="H14" i="5"/>
  <c r="H30" i="5" s="1"/>
  <c r="I14" i="5"/>
  <c r="I30" i="5" s="1"/>
  <c r="J14" i="5"/>
  <c r="J30" i="5" s="1"/>
  <c r="K14" i="5"/>
  <c r="K30" i="5" s="1"/>
  <c r="D15" i="5"/>
  <c r="E15" i="5"/>
  <c r="F15" i="5"/>
  <c r="G15" i="5"/>
  <c r="H15" i="5"/>
  <c r="I15" i="5"/>
  <c r="J15" i="5"/>
  <c r="K15" i="5"/>
  <c r="D17" i="5"/>
  <c r="E17" i="5"/>
  <c r="E28" i="5" s="1"/>
  <c r="F17" i="5"/>
  <c r="G17" i="5"/>
  <c r="H17" i="5"/>
  <c r="I17" i="5"/>
  <c r="J17" i="5"/>
  <c r="J16" i="5" s="1"/>
  <c r="K17" i="5"/>
  <c r="D18" i="5"/>
  <c r="E18" i="5"/>
  <c r="E31" i="5" s="1"/>
  <c r="F18" i="5"/>
  <c r="F16" i="5" s="1"/>
  <c r="G18" i="5"/>
  <c r="H18" i="5"/>
  <c r="I18" i="5"/>
  <c r="I16" i="5"/>
  <c r="J18" i="5"/>
  <c r="K18" i="5"/>
  <c r="D22" i="5"/>
  <c r="D21" i="5" s="1"/>
  <c r="E22" i="5"/>
  <c r="E21" i="5" s="1"/>
  <c r="F22" i="5"/>
  <c r="F21" i="5" s="1"/>
  <c r="G22" i="5"/>
  <c r="G21" i="5" s="1"/>
  <c r="H22" i="5"/>
  <c r="H21" i="5" s="1"/>
  <c r="I22" i="5"/>
  <c r="J22" i="5"/>
  <c r="J21" i="5" s="1"/>
  <c r="K22" i="5"/>
  <c r="D26" i="5"/>
  <c r="D25" i="5" s="1"/>
  <c r="E26" i="5"/>
  <c r="E25" i="5" s="1"/>
  <c r="F26" i="5"/>
  <c r="F25" i="5" s="1"/>
  <c r="G26" i="5"/>
  <c r="G25" i="5" s="1"/>
  <c r="H26" i="5"/>
  <c r="H25" i="5" s="1"/>
  <c r="I26" i="5"/>
  <c r="I25" i="5" s="1"/>
  <c r="J26" i="5"/>
  <c r="J25" i="5" s="1"/>
  <c r="K26" i="5"/>
  <c r="K25" i="5" s="1"/>
  <c r="C26" i="5"/>
  <c r="C25" i="5" s="1"/>
  <c r="C22" i="5"/>
  <c r="C21" i="5" s="1"/>
  <c r="C18" i="5"/>
  <c r="C17" i="5"/>
  <c r="C15" i="5"/>
  <c r="C14" i="5"/>
  <c r="C30" i="5" s="1"/>
  <c r="C13" i="5"/>
  <c r="C12" i="5" s="1"/>
  <c r="K78" i="5"/>
  <c r="K79" i="5" s="1"/>
  <c r="J78" i="5"/>
  <c r="J79" i="5" s="1"/>
  <c r="I78" i="5"/>
  <c r="I79" i="5" s="1"/>
  <c r="H78" i="5"/>
  <c r="H79" i="5" s="1"/>
  <c r="G78" i="5"/>
  <c r="G79" i="5" s="1"/>
  <c r="F78" i="5"/>
  <c r="F79" i="5" s="1"/>
  <c r="E78" i="5"/>
  <c r="E79" i="5" s="1"/>
  <c r="D78" i="5"/>
  <c r="D79" i="5" s="1"/>
  <c r="C78" i="5"/>
  <c r="C79" i="5" s="1"/>
  <c r="K75" i="5"/>
  <c r="J75" i="5"/>
  <c r="I75" i="5"/>
  <c r="H75" i="5"/>
  <c r="G75" i="5"/>
  <c r="F75" i="5"/>
  <c r="E75" i="5"/>
  <c r="D75" i="5"/>
  <c r="C75" i="5"/>
  <c r="K64" i="5"/>
  <c r="J64" i="5"/>
  <c r="I64" i="5"/>
  <c r="H64" i="5"/>
  <c r="G64" i="5"/>
  <c r="F64" i="5"/>
  <c r="E64" i="5"/>
  <c r="D64" i="5"/>
  <c r="C64" i="5"/>
  <c r="K62" i="5"/>
  <c r="J62" i="5"/>
  <c r="I62" i="5"/>
  <c r="H62" i="5"/>
  <c r="G62" i="5"/>
  <c r="F62" i="5"/>
  <c r="E62" i="5"/>
  <c r="D62" i="5"/>
  <c r="C62" i="5"/>
  <c r="K58" i="5"/>
  <c r="J58" i="5"/>
  <c r="I58" i="5"/>
  <c r="H58" i="5"/>
  <c r="G58" i="5"/>
  <c r="F58" i="5"/>
  <c r="E58" i="5"/>
  <c r="D58" i="5"/>
  <c r="C58" i="5"/>
  <c r="D67" i="5"/>
  <c r="E67" i="5"/>
  <c r="F67" i="5"/>
  <c r="G67" i="5"/>
  <c r="H67" i="5"/>
  <c r="I67" i="5"/>
  <c r="J67" i="5"/>
  <c r="K67" i="5"/>
  <c r="D68" i="5"/>
  <c r="E68" i="5"/>
  <c r="F68" i="5"/>
  <c r="G68" i="5"/>
  <c r="H68" i="5"/>
  <c r="I68" i="5"/>
  <c r="J68" i="5"/>
  <c r="K68" i="5"/>
  <c r="K71" i="5" s="1"/>
  <c r="K72" i="5" s="1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C70" i="5"/>
  <c r="C69" i="5"/>
  <c r="C68" i="5"/>
  <c r="C67" i="5"/>
  <c r="D52" i="5"/>
  <c r="E52" i="5"/>
  <c r="F52" i="5"/>
  <c r="G52" i="5"/>
  <c r="H52" i="5"/>
  <c r="I52" i="5"/>
  <c r="J52" i="5"/>
  <c r="K52" i="5"/>
  <c r="D53" i="5"/>
  <c r="E53" i="5"/>
  <c r="F53" i="5"/>
  <c r="G53" i="5"/>
  <c r="H53" i="5"/>
  <c r="I53" i="5"/>
  <c r="J53" i="5"/>
  <c r="K53" i="5"/>
  <c r="C53" i="5"/>
  <c r="C52" i="5"/>
  <c r="C45" i="5"/>
  <c r="K45" i="5"/>
  <c r="J45" i="5"/>
  <c r="I45" i="5"/>
  <c r="H45" i="5"/>
  <c r="G45" i="5"/>
  <c r="F45" i="5"/>
  <c r="E45" i="5"/>
  <c r="D45" i="5"/>
  <c r="K40" i="5"/>
  <c r="J40" i="5"/>
  <c r="I40" i="5"/>
  <c r="H40" i="5"/>
  <c r="G40" i="5"/>
  <c r="F40" i="5"/>
  <c r="E40" i="5"/>
  <c r="D40" i="5"/>
  <c r="C40" i="5"/>
  <c r="K36" i="5"/>
  <c r="J36" i="5"/>
  <c r="I36" i="5"/>
  <c r="H36" i="5"/>
  <c r="G36" i="5"/>
  <c r="F36" i="5"/>
  <c r="E36" i="5"/>
  <c r="D36" i="5"/>
  <c r="C36" i="5"/>
  <c r="C48" i="8"/>
  <c r="C47" i="8"/>
  <c r="K48" i="8"/>
  <c r="K49" i="8" s="1"/>
  <c r="K50" i="8" s="1"/>
  <c r="J48" i="8"/>
  <c r="I48" i="8"/>
  <c r="H48" i="8"/>
  <c r="G48" i="8"/>
  <c r="F48" i="8"/>
  <c r="E48" i="8"/>
  <c r="D48" i="8"/>
  <c r="K47" i="8"/>
  <c r="J47" i="8"/>
  <c r="I47" i="8"/>
  <c r="I49" i="8" s="1"/>
  <c r="I50" i="8" s="1"/>
  <c r="H47" i="8"/>
  <c r="G47" i="8"/>
  <c r="F47" i="8"/>
  <c r="E47" i="8"/>
  <c r="E49" i="8" s="1"/>
  <c r="E50" i="8" s="1"/>
  <c r="D47" i="8"/>
  <c r="K35" i="8"/>
  <c r="J35" i="8"/>
  <c r="I35" i="8"/>
  <c r="H35" i="8"/>
  <c r="G35" i="8"/>
  <c r="F35" i="8"/>
  <c r="E35" i="8"/>
  <c r="D35" i="8"/>
  <c r="K36" i="8"/>
  <c r="J36" i="8"/>
  <c r="I36" i="8"/>
  <c r="G36" i="8"/>
  <c r="F36" i="8"/>
  <c r="D36" i="8"/>
  <c r="C32" i="4"/>
  <c r="D17" i="4"/>
  <c r="D16" i="4" s="1"/>
  <c r="E17" i="4"/>
  <c r="F17" i="4"/>
  <c r="G17" i="4"/>
  <c r="H17" i="4"/>
  <c r="I17" i="4"/>
  <c r="J17" i="4"/>
  <c r="K17" i="4"/>
  <c r="D18" i="4"/>
  <c r="E18" i="4"/>
  <c r="F18" i="4"/>
  <c r="G18" i="4"/>
  <c r="H18" i="4"/>
  <c r="I18" i="4"/>
  <c r="J18" i="4"/>
  <c r="K18" i="4"/>
  <c r="D19" i="4"/>
  <c r="E19" i="4"/>
  <c r="F19" i="4"/>
  <c r="G19" i="4"/>
  <c r="H19" i="4"/>
  <c r="H27" i="4" s="1"/>
  <c r="I19" i="4"/>
  <c r="J19" i="4"/>
  <c r="K19" i="4"/>
  <c r="D21" i="4"/>
  <c r="D20" i="4" s="1"/>
  <c r="E21" i="4"/>
  <c r="F21" i="4"/>
  <c r="F20" i="4" s="1"/>
  <c r="G21" i="4"/>
  <c r="G20" i="4" s="1"/>
  <c r="H21" i="4"/>
  <c r="H20" i="4" s="1"/>
  <c r="I21" i="4"/>
  <c r="I20" i="4" s="1"/>
  <c r="J21" i="4"/>
  <c r="J20" i="4"/>
  <c r="K21" i="4"/>
  <c r="K20" i="4" s="1"/>
  <c r="D23" i="4"/>
  <c r="D22" i="4" s="1"/>
  <c r="E23" i="4"/>
  <c r="E22" i="4" s="1"/>
  <c r="F23" i="4"/>
  <c r="F22" i="4" s="1"/>
  <c r="G23" i="4"/>
  <c r="G22" i="4"/>
  <c r="H23" i="4"/>
  <c r="H22" i="4" s="1"/>
  <c r="I23" i="4"/>
  <c r="I22" i="4" s="1"/>
  <c r="J23" i="4"/>
  <c r="J22" i="4" s="1"/>
  <c r="K23" i="4"/>
  <c r="K22" i="4"/>
  <c r="C23" i="4"/>
  <c r="C22" i="4" s="1"/>
  <c r="C21" i="4"/>
  <c r="C20" i="4" s="1"/>
  <c r="C19" i="4"/>
  <c r="C18" i="4"/>
  <c r="C17" i="4"/>
  <c r="C15" i="4"/>
  <c r="C14" i="4"/>
  <c r="C13" i="4"/>
  <c r="D13" i="4"/>
  <c r="E13" i="4"/>
  <c r="F13" i="4"/>
  <c r="G13" i="4"/>
  <c r="H13" i="4"/>
  <c r="I13" i="4"/>
  <c r="I12" i="4" s="1"/>
  <c r="J13" i="4"/>
  <c r="K13" i="4"/>
  <c r="D14" i="4"/>
  <c r="E14" i="4"/>
  <c r="F14" i="4"/>
  <c r="F26" i="4" s="1"/>
  <c r="G14" i="4"/>
  <c r="H14" i="4"/>
  <c r="H26" i="4"/>
  <c r="I14" i="4"/>
  <c r="J14" i="4"/>
  <c r="K14" i="4"/>
  <c r="D15" i="4"/>
  <c r="E15" i="4"/>
  <c r="F15" i="4"/>
  <c r="G15" i="4"/>
  <c r="H15" i="4"/>
  <c r="H12" i="4" s="1"/>
  <c r="I15" i="4"/>
  <c r="J15" i="4"/>
  <c r="K15" i="4"/>
  <c r="K57" i="4"/>
  <c r="K58" i="4" s="1"/>
  <c r="K59" i="4" s="1"/>
  <c r="J57" i="4"/>
  <c r="J58" i="4" s="1"/>
  <c r="J59" i="4" s="1"/>
  <c r="I57" i="4"/>
  <c r="I58" i="4" s="1"/>
  <c r="I59" i="4" s="1"/>
  <c r="H57" i="4"/>
  <c r="H58" i="4" s="1"/>
  <c r="H59" i="4" s="1"/>
  <c r="G57" i="4"/>
  <c r="G58" i="4" s="1"/>
  <c r="G59" i="4" s="1"/>
  <c r="F57" i="4"/>
  <c r="F58" i="4" s="1"/>
  <c r="F59" i="4" s="1"/>
  <c r="E57" i="4"/>
  <c r="E58" i="4" s="1"/>
  <c r="E59" i="4" s="1"/>
  <c r="D57" i="4"/>
  <c r="D58" i="4" s="1"/>
  <c r="D59" i="4" s="1"/>
  <c r="C57" i="4"/>
  <c r="C58" i="4" s="1"/>
  <c r="C59" i="4" s="1"/>
  <c r="K54" i="4"/>
  <c r="J54" i="4"/>
  <c r="I54" i="4"/>
  <c r="H54" i="4"/>
  <c r="G54" i="4"/>
  <c r="F54" i="4"/>
  <c r="E54" i="4"/>
  <c r="D54" i="4"/>
  <c r="C54" i="4"/>
  <c r="K52" i="4"/>
  <c r="J52" i="4"/>
  <c r="I52" i="4"/>
  <c r="H52" i="4"/>
  <c r="G52" i="4"/>
  <c r="F52" i="4"/>
  <c r="E52" i="4"/>
  <c r="D52" i="4"/>
  <c r="C52" i="4"/>
  <c r="K42" i="4"/>
  <c r="J42" i="4"/>
  <c r="I42" i="4"/>
  <c r="H42" i="4"/>
  <c r="G42" i="4"/>
  <c r="F42" i="4"/>
  <c r="E42" i="4"/>
  <c r="D42" i="4"/>
  <c r="C42" i="4"/>
  <c r="K40" i="4"/>
  <c r="J40" i="4"/>
  <c r="I40" i="4"/>
  <c r="H40" i="4"/>
  <c r="G40" i="4"/>
  <c r="F40" i="4"/>
  <c r="E40" i="4"/>
  <c r="D40" i="4"/>
  <c r="C40" i="4"/>
  <c r="K36" i="4"/>
  <c r="J36" i="4"/>
  <c r="I36" i="4"/>
  <c r="H36" i="4"/>
  <c r="G36" i="4"/>
  <c r="F36" i="4"/>
  <c r="E36" i="4"/>
  <c r="D36" i="4"/>
  <c r="C36" i="4"/>
  <c r="K32" i="4"/>
  <c r="J32" i="4"/>
  <c r="I32" i="4"/>
  <c r="H32" i="4"/>
  <c r="G32" i="4"/>
  <c r="F32" i="4"/>
  <c r="E32" i="4"/>
  <c r="D32" i="4"/>
  <c r="D45" i="4"/>
  <c r="E45" i="4"/>
  <c r="F45" i="4"/>
  <c r="G45" i="4"/>
  <c r="H45" i="4"/>
  <c r="I45" i="4"/>
  <c r="J45" i="4"/>
  <c r="K45" i="4"/>
  <c r="D46" i="4"/>
  <c r="E46" i="4"/>
  <c r="F46" i="4"/>
  <c r="G46" i="4"/>
  <c r="H46" i="4"/>
  <c r="I46" i="4"/>
  <c r="J46" i="4"/>
  <c r="K46" i="4"/>
  <c r="D47" i="4"/>
  <c r="E47" i="4"/>
  <c r="F47" i="4"/>
  <c r="G47" i="4"/>
  <c r="H47" i="4"/>
  <c r="I47" i="4"/>
  <c r="I48" i="4" s="1"/>
  <c r="I49" i="4" s="1"/>
  <c r="J47" i="4"/>
  <c r="J48" i="4" s="1"/>
  <c r="J49" i="4" s="1"/>
  <c r="K47" i="4"/>
  <c r="C47" i="4"/>
  <c r="C46" i="4"/>
  <c r="C45" i="4"/>
  <c r="C48" i="4" s="1"/>
  <c r="C49" i="4" s="1"/>
  <c r="G33" i="9"/>
  <c r="H33" i="9"/>
  <c r="H40" i="9" s="1"/>
  <c r="I33" i="9"/>
  <c r="J33" i="9"/>
  <c r="K33" i="9"/>
  <c r="L33" i="9"/>
  <c r="H26" i="9"/>
  <c r="H25" i="9" s="1"/>
  <c r="I26" i="9"/>
  <c r="J26" i="9"/>
  <c r="K26" i="9"/>
  <c r="L26" i="9"/>
  <c r="L25" i="9" s="1"/>
  <c r="G20" i="9"/>
  <c r="H20" i="9"/>
  <c r="I20" i="9"/>
  <c r="I40" i="9" s="1"/>
  <c r="J20" i="9"/>
  <c r="J40" i="9" s="1"/>
  <c r="K20" i="9"/>
  <c r="L20" i="9"/>
  <c r="H13" i="9"/>
  <c r="I13" i="9"/>
  <c r="J13" i="9"/>
  <c r="J39" i="9" s="1"/>
  <c r="K13" i="9"/>
  <c r="L13" i="9"/>
  <c r="L12" i="9" s="1"/>
  <c r="D35" i="9"/>
  <c r="D36" i="9"/>
  <c r="D37" i="9"/>
  <c r="D34" i="9"/>
  <c r="D28" i="9"/>
  <c r="D29" i="9"/>
  <c r="D30" i="9"/>
  <c r="D31" i="9"/>
  <c r="D32" i="9"/>
  <c r="D27" i="9"/>
  <c r="D22" i="9"/>
  <c r="D23" i="9"/>
  <c r="D24" i="9"/>
  <c r="D21" i="9"/>
  <c r="D15" i="9"/>
  <c r="D16" i="9"/>
  <c r="D17" i="9"/>
  <c r="D18" i="9"/>
  <c r="D19" i="9"/>
  <c r="D14" i="9"/>
  <c r="L87" i="9"/>
  <c r="L89" i="9"/>
  <c r="K87" i="9"/>
  <c r="K89" i="9" s="1"/>
  <c r="J87" i="9"/>
  <c r="J89" i="9"/>
  <c r="I87" i="9"/>
  <c r="I88" i="9"/>
  <c r="H87" i="9"/>
  <c r="H89" i="9"/>
  <c r="L78" i="9"/>
  <c r="K78" i="9"/>
  <c r="J78" i="9"/>
  <c r="I78" i="9"/>
  <c r="H78" i="9"/>
  <c r="G79" i="9"/>
  <c r="G13" i="9" s="1"/>
  <c r="F79" i="9"/>
  <c r="F87" i="9" s="1"/>
  <c r="E79" i="9"/>
  <c r="E78" i="9" s="1"/>
  <c r="D79" i="9"/>
  <c r="D87" i="9" s="1"/>
  <c r="D13" i="7"/>
  <c r="E13" i="7"/>
  <c r="F13" i="7"/>
  <c r="G13" i="7"/>
  <c r="H13" i="7"/>
  <c r="I13" i="7"/>
  <c r="J13" i="7"/>
  <c r="K13" i="7"/>
  <c r="D14" i="7"/>
  <c r="E14" i="7"/>
  <c r="F14" i="7"/>
  <c r="G14" i="7"/>
  <c r="H14" i="7"/>
  <c r="I14" i="7"/>
  <c r="J14" i="7"/>
  <c r="K14" i="7"/>
  <c r="D15" i="7"/>
  <c r="E15" i="7"/>
  <c r="F15" i="7"/>
  <c r="G15" i="7"/>
  <c r="H15" i="7"/>
  <c r="I15" i="7"/>
  <c r="J15" i="7"/>
  <c r="K15" i="7"/>
  <c r="D16" i="7"/>
  <c r="D26" i="7" s="1"/>
  <c r="E16" i="7"/>
  <c r="F16" i="7"/>
  <c r="G16" i="7"/>
  <c r="H16" i="7"/>
  <c r="I16" i="7"/>
  <c r="I12" i="7" s="1"/>
  <c r="J16" i="7"/>
  <c r="K16" i="7"/>
  <c r="D18" i="7"/>
  <c r="E18" i="7"/>
  <c r="E23" i="7" s="1"/>
  <c r="F18" i="7"/>
  <c r="F23" i="7" s="1"/>
  <c r="G18" i="7"/>
  <c r="H18" i="7"/>
  <c r="I18" i="7"/>
  <c r="J18" i="7"/>
  <c r="K18" i="7"/>
  <c r="K23" i="7"/>
  <c r="D19" i="7"/>
  <c r="E19" i="7"/>
  <c r="E24" i="7" s="1"/>
  <c r="F19" i="7"/>
  <c r="G19" i="7"/>
  <c r="H19" i="7"/>
  <c r="I19" i="7"/>
  <c r="I24" i="7" s="1"/>
  <c r="J19" i="7"/>
  <c r="J24" i="7"/>
  <c r="K19" i="7"/>
  <c r="D20" i="7"/>
  <c r="E20" i="7"/>
  <c r="E25" i="7" s="1"/>
  <c r="F20" i="7"/>
  <c r="G20" i="7"/>
  <c r="H20" i="7"/>
  <c r="H25" i="7" s="1"/>
  <c r="I20" i="7"/>
  <c r="J20" i="7"/>
  <c r="K20" i="7"/>
  <c r="D21" i="7"/>
  <c r="E21" i="7"/>
  <c r="F21" i="7"/>
  <c r="G21" i="7"/>
  <c r="G17" i="7" s="1"/>
  <c r="H21" i="7"/>
  <c r="I21" i="7"/>
  <c r="J21" i="7"/>
  <c r="K21" i="7"/>
  <c r="K17" i="7" s="1"/>
  <c r="C20" i="7"/>
  <c r="C19" i="7"/>
  <c r="C18" i="7"/>
  <c r="C15" i="7"/>
  <c r="C14" i="7"/>
  <c r="C13" i="7"/>
  <c r="K59" i="7"/>
  <c r="K60" i="7" s="1"/>
  <c r="J59" i="7"/>
  <c r="J60" i="7" s="1"/>
  <c r="I59" i="7"/>
  <c r="I60" i="7" s="1"/>
  <c r="H59" i="7"/>
  <c r="H60" i="7" s="1"/>
  <c r="G59" i="7"/>
  <c r="G60" i="7"/>
  <c r="F59" i="7"/>
  <c r="F60" i="7" s="1"/>
  <c r="E59" i="7"/>
  <c r="E60" i="7" s="1"/>
  <c r="D59" i="7"/>
  <c r="D60" i="7" s="1"/>
  <c r="C59" i="7"/>
  <c r="C60" i="7" s="1"/>
  <c r="K56" i="7"/>
  <c r="J56" i="7"/>
  <c r="I56" i="7"/>
  <c r="H56" i="7"/>
  <c r="G56" i="7"/>
  <c r="F56" i="7"/>
  <c r="E56" i="7"/>
  <c r="D56" i="7"/>
  <c r="C56" i="7"/>
  <c r="K54" i="7"/>
  <c r="J54" i="7"/>
  <c r="I54" i="7"/>
  <c r="H54" i="7"/>
  <c r="G54" i="7"/>
  <c r="F54" i="7"/>
  <c r="E54" i="7"/>
  <c r="D54" i="7"/>
  <c r="C54" i="7"/>
  <c r="K49" i="7"/>
  <c r="K51" i="7" s="1"/>
  <c r="J49" i="7"/>
  <c r="J50" i="7" s="1"/>
  <c r="I49" i="7"/>
  <c r="I51" i="7" s="1"/>
  <c r="H49" i="7"/>
  <c r="H51" i="7" s="1"/>
  <c r="G49" i="7"/>
  <c r="G51" i="7" s="1"/>
  <c r="F49" i="7"/>
  <c r="F51" i="7"/>
  <c r="E49" i="7"/>
  <c r="E50" i="7" s="1"/>
  <c r="D49" i="7"/>
  <c r="D50" i="7" s="1"/>
  <c r="C49" i="7"/>
  <c r="C51" i="7" s="1"/>
  <c r="K46" i="7"/>
  <c r="J46" i="7"/>
  <c r="I46" i="7"/>
  <c r="H46" i="7"/>
  <c r="G46" i="7"/>
  <c r="F46" i="7"/>
  <c r="E46" i="7"/>
  <c r="D46" i="7"/>
  <c r="C46" i="7"/>
  <c r="K44" i="7"/>
  <c r="J44" i="7"/>
  <c r="I44" i="7"/>
  <c r="H44" i="7"/>
  <c r="G44" i="7"/>
  <c r="F44" i="7"/>
  <c r="E44" i="7"/>
  <c r="D44" i="7"/>
  <c r="C44" i="7"/>
  <c r="K39" i="7"/>
  <c r="J39" i="7"/>
  <c r="I39" i="7"/>
  <c r="H39" i="7"/>
  <c r="G39" i="7"/>
  <c r="F39" i="7"/>
  <c r="F40" i="7" s="1"/>
  <c r="E39" i="7"/>
  <c r="D39" i="7"/>
  <c r="K38" i="7"/>
  <c r="K41" i="7" s="1"/>
  <c r="J38" i="7"/>
  <c r="J40" i="7" s="1"/>
  <c r="I38" i="7"/>
  <c r="I41" i="7" s="1"/>
  <c r="H38" i="7"/>
  <c r="H41" i="7" s="1"/>
  <c r="G38" i="7"/>
  <c r="G41" i="7" s="1"/>
  <c r="F38" i="7"/>
  <c r="F41" i="7" s="1"/>
  <c r="E38" i="7"/>
  <c r="E41" i="7" s="1"/>
  <c r="D38" i="7"/>
  <c r="D41" i="7" s="1"/>
  <c r="C39" i="7"/>
  <c r="C40" i="7" s="1"/>
  <c r="C38" i="7"/>
  <c r="C41" i="7" s="1"/>
  <c r="K34" i="7"/>
  <c r="J34" i="7"/>
  <c r="I34" i="7"/>
  <c r="H34" i="7"/>
  <c r="G34" i="7"/>
  <c r="F34" i="7"/>
  <c r="E34" i="7"/>
  <c r="D34" i="7"/>
  <c r="C34" i="7"/>
  <c r="K31" i="7"/>
  <c r="J31" i="7"/>
  <c r="I31" i="7"/>
  <c r="H31" i="7"/>
  <c r="G31" i="7"/>
  <c r="F31" i="7"/>
  <c r="E31" i="7"/>
  <c r="D31" i="7"/>
  <c r="C31" i="7"/>
  <c r="J11" i="10"/>
  <c r="I11" i="10"/>
  <c r="H11" i="10"/>
  <c r="G11" i="10"/>
  <c r="E11" i="10"/>
  <c r="D11" i="10"/>
  <c r="C11" i="10"/>
  <c r="K10" i="10"/>
  <c r="F10" i="10"/>
  <c r="K37" i="10"/>
  <c r="J37" i="10"/>
  <c r="I37" i="10"/>
  <c r="H37" i="10"/>
  <c r="G37" i="10"/>
  <c r="F37" i="10"/>
  <c r="E37" i="10"/>
  <c r="D37" i="10"/>
  <c r="C37" i="10"/>
  <c r="K36" i="10"/>
  <c r="J36" i="10"/>
  <c r="I36" i="10"/>
  <c r="H36" i="10"/>
  <c r="G36" i="10"/>
  <c r="F36" i="10"/>
  <c r="E36" i="10"/>
  <c r="D36" i="10"/>
  <c r="C36" i="10"/>
  <c r="K35" i="10"/>
  <c r="J35" i="10"/>
  <c r="I35" i="10"/>
  <c r="H35" i="10"/>
  <c r="G35" i="10"/>
  <c r="F35" i="10"/>
  <c r="E35" i="10"/>
  <c r="D35" i="10"/>
  <c r="C35" i="10"/>
  <c r="K31" i="10"/>
  <c r="I31" i="10"/>
  <c r="H31" i="10"/>
  <c r="G31" i="10"/>
  <c r="F31" i="10"/>
  <c r="E31" i="10"/>
  <c r="D31" i="10"/>
  <c r="K27" i="10"/>
  <c r="I27" i="10"/>
  <c r="H27" i="10"/>
  <c r="G27" i="10"/>
  <c r="J27" i="10"/>
  <c r="F27" i="10"/>
  <c r="E27" i="10"/>
  <c r="D27" i="10"/>
  <c r="K24" i="10"/>
  <c r="I24" i="10"/>
  <c r="H24" i="10"/>
  <c r="G24" i="10"/>
  <c r="J24" i="10" s="1"/>
  <c r="F24" i="10"/>
  <c r="E24" i="10"/>
  <c r="D24" i="10"/>
  <c r="K20" i="10"/>
  <c r="I20" i="10"/>
  <c r="H20" i="10"/>
  <c r="G20" i="10"/>
  <c r="F20" i="10"/>
  <c r="F34" i="10" s="1"/>
  <c r="E20" i="10"/>
  <c r="D20" i="10"/>
  <c r="K17" i="10"/>
  <c r="I17" i="10"/>
  <c r="H17" i="10"/>
  <c r="G17" i="10"/>
  <c r="F17" i="10"/>
  <c r="E17" i="10"/>
  <c r="D17" i="10"/>
  <c r="D34" i="10" s="1"/>
  <c r="K13" i="10"/>
  <c r="I13" i="10"/>
  <c r="H13" i="10"/>
  <c r="G13" i="10"/>
  <c r="F13" i="10"/>
  <c r="E13" i="10"/>
  <c r="D13" i="10"/>
  <c r="C13" i="10" s="1"/>
  <c r="K18" i="8"/>
  <c r="J18" i="8"/>
  <c r="I18" i="8"/>
  <c r="H18" i="8"/>
  <c r="G18" i="8"/>
  <c r="F18" i="8"/>
  <c r="E18" i="8"/>
  <c r="D18" i="8"/>
  <c r="C18" i="8"/>
  <c r="K17" i="8"/>
  <c r="J17" i="8"/>
  <c r="I17" i="8"/>
  <c r="I16" i="8" s="1"/>
  <c r="H17" i="8"/>
  <c r="G17" i="8"/>
  <c r="F17" i="8"/>
  <c r="F16" i="8" s="1"/>
  <c r="E17" i="8"/>
  <c r="E16" i="8" s="1"/>
  <c r="D17" i="8"/>
  <c r="C17" i="8"/>
  <c r="C16" i="8" s="1"/>
  <c r="D13" i="8"/>
  <c r="E13" i="8"/>
  <c r="F13" i="8"/>
  <c r="G13" i="8"/>
  <c r="H13" i="8"/>
  <c r="I13" i="8"/>
  <c r="J13" i="8"/>
  <c r="K13" i="8"/>
  <c r="D15" i="8"/>
  <c r="E15" i="8"/>
  <c r="E21" i="8" s="1"/>
  <c r="F15" i="8"/>
  <c r="G15" i="8"/>
  <c r="H15" i="8"/>
  <c r="I15" i="8"/>
  <c r="I21" i="8" s="1"/>
  <c r="J15" i="8"/>
  <c r="J12" i="8" s="1"/>
  <c r="K15" i="8"/>
  <c r="K12" i="8" s="1"/>
  <c r="C15" i="8"/>
  <c r="C21" i="8" s="1"/>
  <c r="K40" i="8"/>
  <c r="K43" i="8"/>
  <c r="J40" i="8"/>
  <c r="J43" i="8"/>
  <c r="I40" i="8"/>
  <c r="I43" i="8"/>
  <c r="H40" i="8"/>
  <c r="H43" i="8"/>
  <c r="G40" i="8"/>
  <c r="G43" i="8"/>
  <c r="F40" i="8"/>
  <c r="F43" i="8"/>
  <c r="E40" i="8"/>
  <c r="E43" i="8"/>
  <c r="D40" i="8"/>
  <c r="D43" i="8"/>
  <c r="C40" i="8"/>
  <c r="C43" i="8"/>
  <c r="D26" i="8"/>
  <c r="E26" i="8"/>
  <c r="F26" i="8"/>
  <c r="G26" i="8"/>
  <c r="H26" i="8"/>
  <c r="I26" i="8"/>
  <c r="J26" i="8"/>
  <c r="K26" i="8"/>
  <c r="D30" i="8"/>
  <c r="E30" i="8"/>
  <c r="F30" i="8"/>
  <c r="G30" i="8"/>
  <c r="H30" i="8"/>
  <c r="I30" i="8"/>
  <c r="J30" i="8"/>
  <c r="K30" i="8"/>
  <c r="C26" i="8"/>
  <c r="C30" i="8"/>
  <c r="G10" i="9"/>
  <c r="L10" i="9"/>
  <c r="D11" i="9"/>
  <c r="E11" i="9"/>
  <c r="F11" i="9"/>
  <c r="H11" i="9"/>
  <c r="I11" i="9"/>
  <c r="J11" i="9"/>
  <c r="K11" i="9"/>
  <c r="G43" i="9"/>
  <c r="L43" i="9"/>
  <c r="D44" i="9"/>
  <c r="E44" i="9"/>
  <c r="F44" i="9"/>
  <c r="H44" i="9"/>
  <c r="I44" i="9"/>
  <c r="J44" i="9"/>
  <c r="K44" i="9"/>
  <c r="G76" i="9"/>
  <c r="L76" i="9"/>
  <c r="D77" i="9"/>
  <c r="E77" i="9"/>
  <c r="F77" i="9"/>
  <c r="H77" i="9"/>
  <c r="I77" i="9"/>
  <c r="J77" i="9"/>
  <c r="K77" i="9"/>
  <c r="F10" i="8"/>
  <c r="K10" i="8"/>
  <c r="C11" i="8"/>
  <c r="D11" i="8"/>
  <c r="E11" i="8"/>
  <c r="G11" i="8"/>
  <c r="H11" i="8"/>
  <c r="I11" i="8"/>
  <c r="J11" i="8"/>
  <c r="F24" i="8"/>
  <c r="K24" i="8"/>
  <c r="C25" i="8"/>
  <c r="D25" i="8"/>
  <c r="E25" i="8"/>
  <c r="G25" i="8"/>
  <c r="H25" i="8"/>
  <c r="I25" i="8"/>
  <c r="J25" i="8"/>
  <c r="F38" i="8"/>
  <c r="K38" i="8"/>
  <c r="C39" i="8"/>
  <c r="D39" i="8"/>
  <c r="E39" i="8"/>
  <c r="G39" i="8"/>
  <c r="H39" i="8"/>
  <c r="I39" i="8"/>
  <c r="J39" i="8"/>
  <c r="J53" i="7"/>
  <c r="I53" i="7"/>
  <c r="H53" i="7"/>
  <c r="G53" i="7"/>
  <c r="E53" i="7"/>
  <c r="D53" i="7"/>
  <c r="C53" i="7"/>
  <c r="K52" i="7"/>
  <c r="F52" i="7"/>
  <c r="F10" i="7"/>
  <c r="K10" i="7"/>
  <c r="C11" i="7"/>
  <c r="D11" i="7"/>
  <c r="E11" i="7"/>
  <c r="G11" i="7"/>
  <c r="H11" i="7"/>
  <c r="I11" i="7"/>
  <c r="J11" i="7"/>
  <c r="F29" i="7"/>
  <c r="K29" i="7"/>
  <c r="C30" i="7"/>
  <c r="D30" i="7"/>
  <c r="E30" i="7"/>
  <c r="G30" i="7"/>
  <c r="H30" i="7"/>
  <c r="I30" i="7"/>
  <c r="J30" i="7"/>
  <c r="F42" i="7"/>
  <c r="K42" i="7"/>
  <c r="C43" i="7"/>
  <c r="D43" i="7"/>
  <c r="E43" i="7"/>
  <c r="G43" i="7"/>
  <c r="H43" i="7"/>
  <c r="I43" i="7"/>
  <c r="J43" i="7"/>
  <c r="J51" i="4"/>
  <c r="I51" i="4"/>
  <c r="H51" i="4"/>
  <c r="G51" i="4"/>
  <c r="E51" i="4"/>
  <c r="D51" i="4"/>
  <c r="C51" i="4"/>
  <c r="K50" i="4"/>
  <c r="F50" i="4"/>
  <c r="J31" i="4"/>
  <c r="I31" i="4"/>
  <c r="H31" i="4"/>
  <c r="G31" i="4"/>
  <c r="E31" i="4"/>
  <c r="D31" i="4"/>
  <c r="C31" i="4"/>
  <c r="K30" i="4"/>
  <c r="F30" i="4"/>
  <c r="J11" i="4"/>
  <c r="I11" i="4"/>
  <c r="H11" i="4"/>
  <c r="G11" i="4"/>
  <c r="E11" i="4"/>
  <c r="D11" i="4"/>
  <c r="C11" i="4"/>
  <c r="K10" i="4"/>
  <c r="F10" i="4"/>
  <c r="J74" i="5"/>
  <c r="I74" i="5"/>
  <c r="H74" i="5"/>
  <c r="G74" i="5"/>
  <c r="E74" i="5"/>
  <c r="D74" i="5"/>
  <c r="C74" i="5"/>
  <c r="K73" i="5"/>
  <c r="F73" i="5"/>
  <c r="J57" i="5"/>
  <c r="I57" i="5"/>
  <c r="H57" i="5"/>
  <c r="G57" i="5"/>
  <c r="E57" i="5"/>
  <c r="D57" i="5"/>
  <c r="C57" i="5"/>
  <c r="K56" i="5"/>
  <c r="F56" i="5"/>
  <c r="J35" i="5"/>
  <c r="I35" i="5"/>
  <c r="H35" i="5"/>
  <c r="G35" i="5"/>
  <c r="E35" i="5"/>
  <c r="D35" i="5"/>
  <c r="C35" i="5"/>
  <c r="K34" i="5"/>
  <c r="F34" i="5"/>
  <c r="C11" i="5"/>
  <c r="D11" i="5"/>
  <c r="E11" i="5"/>
  <c r="F10" i="5"/>
  <c r="G11" i="5"/>
  <c r="H11" i="5"/>
  <c r="I11" i="5"/>
  <c r="J11" i="5"/>
  <c r="K10" i="5"/>
  <c r="J31" i="5"/>
  <c r="D58" i="9"/>
  <c r="E19" i="9"/>
  <c r="E18" i="9"/>
  <c r="E28" i="9"/>
  <c r="E36" i="9"/>
  <c r="E15" i="9"/>
  <c r="E35" i="9"/>
  <c r="E24" i="9"/>
  <c r="E37" i="9"/>
  <c r="E31" i="9"/>
  <c r="E16" i="9"/>
  <c r="E23" i="9"/>
  <c r="E32" i="9"/>
  <c r="E27" i="9"/>
  <c r="E21" i="9"/>
  <c r="F27" i="9"/>
  <c r="E34" i="9"/>
  <c r="E14" i="9"/>
  <c r="F21" i="9"/>
  <c r="E30" i="9"/>
  <c r="F15" i="9"/>
  <c r="F19" i="9"/>
  <c r="F16" i="9"/>
  <c r="F28" i="9"/>
  <c r="F18" i="9"/>
  <c r="F29" i="9"/>
  <c r="F31" i="9"/>
  <c r="F34" i="9"/>
  <c r="E22" i="9"/>
  <c r="E29" i="9"/>
  <c r="G18" i="9"/>
  <c r="F23" i="9"/>
  <c r="F24" i="9"/>
  <c r="F35" i="9"/>
  <c r="F33" i="9"/>
  <c r="F14" i="9"/>
  <c r="G27" i="9"/>
  <c r="G15" i="9"/>
  <c r="G28" i="9"/>
  <c r="G31" i="9"/>
  <c r="G19" i="9"/>
  <c r="F37" i="9"/>
  <c r="F36" i="9"/>
  <c r="E26" i="9"/>
  <c r="F32" i="9"/>
  <c r="F30" i="9"/>
  <c r="G16" i="9"/>
  <c r="G29" i="9"/>
  <c r="G32" i="9"/>
  <c r="E17" i="9"/>
  <c r="G14" i="9"/>
  <c r="F22" i="9"/>
  <c r="F17" i="9"/>
  <c r="G17" i="9"/>
  <c r="G45" i="9"/>
  <c r="G30" i="9"/>
  <c r="J28" i="12"/>
  <c r="J19" i="12"/>
  <c r="E36" i="8"/>
  <c r="G50" i="5"/>
  <c r="D50" i="5"/>
  <c r="D47" i="5"/>
  <c r="G47" i="5"/>
  <c r="I21" i="5"/>
  <c r="K16" i="5"/>
  <c r="K20" i="5"/>
  <c r="K29" i="5" s="1"/>
  <c r="K51" i="5"/>
  <c r="K43" i="5"/>
  <c r="D43" i="5"/>
  <c r="D20" i="5"/>
  <c r="D19" i="5" s="1"/>
  <c r="D51" i="5"/>
  <c r="F51" i="5"/>
  <c r="F43" i="5"/>
  <c r="H43" i="5"/>
  <c r="H20" i="5"/>
  <c r="H29" i="5" s="1"/>
  <c r="H51" i="5"/>
  <c r="F20" i="5"/>
  <c r="F29" i="5" s="1"/>
  <c r="K26" i="4"/>
  <c r="E33" i="9"/>
  <c r="G72" i="9"/>
  <c r="G75" i="9" s="1"/>
  <c r="C31" i="5"/>
  <c r="G28" i="5"/>
  <c r="E20" i="4"/>
  <c r="D26" i="4"/>
  <c r="E58" i="9"/>
  <c r="D45" i="9"/>
  <c r="D72" i="9"/>
  <c r="D74" i="9" s="1"/>
  <c r="I24" i="5"/>
  <c r="I28" i="5" s="1"/>
  <c r="I50" i="5"/>
  <c r="I54" i="5" s="1"/>
  <c r="I55" i="5" s="1"/>
  <c r="I47" i="5"/>
  <c r="C24" i="5"/>
  <c r="C23" i="5"/>
  <c r="C50" i="5"/>
  <c r="C47" i="5"/>
  <c r="H50" i="5"/>
  <c r="H54" i="5" s="1"/>
  <c r="H55" i="5" s="1"/>
  <c r="H47" i="5"/>
  <c r="H24" i="5"/>
  <c r="H23" i="5" s="1"/>
  <c r="J47" i="5"/>
  <c r="J24" i="5"/>
  <c r="J50" i="5"/>
  <c r="K24" i="5"/>
  <c r="K23" i="5"/>
  <c r="K50" i="5"/>
  <c r="K54" i="5" s="1"/>
  <c r="K55" i="5" s="1"/>
  <c r="K47" i="5"/>
  <c r="F24" i="5"/>
  <c r="F23" i="5"/>
  <c r="F50" i="5"/>
  <c r="F47" i="5"/>
  <c r="E50" i="5"/>
  <c r="E54" i="5" s="1"/>
  <c r="E55" i="5" s="1"/>
  <c r="E47" i="5"/>
  <c r="E24" i="5"/>
  <c r="E23" i="5"/>
  <c r="D29" i="5"/>
  <c r="C51" i="5"/>
  <c r="C43" i="5"/>
  <c r="E20" i="5"/>
  <c r="E29" i="5"/>
  <c r="E51" i="5"/>
  <c r="E43" i="5"/>
  <c r="C20" i="5"/>
  <c r="C19" i="5"/>
  <c r="I51" i="5"/>
  <c r="I43" i="5"/>
  <c r="I20" i="5"/>
  <c r="I29" i="5"/>
  <c r="J43" i="5"/>
  <c r="J20" i="5"/>
  <c r="J29" i="5" s="1"/>
  <c r="J51" i="5"/>
  <c r="G20" i="5"/>
  <c r="G19" i="5" s="1"/>
  <c r="G51" i="5"/>
  <c r="G43" i="5"/>
  <c r="H12" i="8"/>
  <c r="G71" i="5"/>
  <c r="G72" i="5" s="1"/>
  <c r="H28" i="5"/>
  <c r="C26" i="4"/>
  <c r="D27" i="4"/>
  <c r="F13" i="9"/>
  <c r="F78" i="9"/>
  <c r="I25" i="7"/>
  <c r="D13" i="9"/>
  <c r="G78" i="9"/>
  <c r="D73" i="9"/>
  <c r="D20" i="9"/>
  <c r="E73" i="9"/>
  <c r="E45" i="9"/>
  <c r="E72" i="9"/>
  <c r="E75" i="9" s="1"/>
  <c r="H16" i="5"/>
  <c r="D16" i="5"/>
  <c r="K21" i="5"/>
  <c r="H71" i="5"/>
  <c r="H72" i="5" s="1"/>
  <c r="D49" i="8"/>
  <c r="D50" i="8" s="1"/>
  <c r="E12" i="8"/>
  <c r="H49" i="8"/>
  <c r="H50" i="8" s="1"/>
  <c r="H31" i="12"/>
  <c r="J23" i="5"/>
  <c r="H88" i="9"/>
  <c r="G40" i="9"/>
  <c r="K88" i="9"/>
  <c r="F50" i="7"/>
  <c r="I89" i="9"/>
  <c r="J13" i="12"/>
  <c r="K31" i="5"/>
  <c r="K12" i="4"/>
  <c r="J25" i="9"/>
  <c r="J26" i="7"/>
  <c r="J88" i="9"/>
  <c r="F21" i="8"/>
  <c r="H36" i="8"/>
  <c r="G12" i="5"/>
  <c r="K12" i="5"/>
  <c r="C24" i="10"/>
  <c r="C20" i="10"/>
  <c r="F16" i="4"/>
  <c r="I16" i="4"/>
  <c r="H16" i="4"/>
  <c r="G26" i="4"/>
  <c r="H25" i="4"/>
  <c r="H26" i="7"/>
  <c r="E17" i="7"/>
  <c r="F26" i="7"/>
  <c r="C27" i="10"/>
  <c r="J20" i="10"/>
  <c r="J17" i="10"/>
  <c r="L88" i="9"/>
  <c r="L40" i="9"/>
  <c r="G87" i="9"/>
  <c r="G88" i="9" s="1"/>
  <c r="F73" i="9"/>
  <c r="G26" i="9"/>
  <c r="G25" i="9" s="1"/>
  <c r="C22" i="12"/>
  <c r="E31" i="12"/>
  <c r="C19" i="12"/>
  <c r="F49" i="8"/>
  <c r="F50" i="8" s="1"/>
  <c r="J16" i="8"/>
  <c r="G16" i="8"/>
  <c r="K16" i="8"/>
  <c r="J71" i="5"/>
  <c r="J72" i="5" s="1"/>
  <c r="F71" i="5"/>
  <c r="F72" i="5" s="1"/>
  <c r="I19" i="5"/>
  <c r="C29" i="5"/>
  <c r="C71" i="5"/>
  <c r="C72" i="5" s="1"/>
  <c r="I71" i="5"/>
  <c r="I72" i="5" s="1"/>
  <c r="E71" i="5"/>
  <c r="E72" i="5" s="1"/>
  <c r="I12" i="5"/>
  <c r="H19" i="5"/>
  <c r="E16" i="5"/>
  <c r="C16" i="5"/>
  <c r="H31" i="5"/>
  <c r="G16" i="5"/>
  <c r="D31" i="5"/>
  <c r="F54" i="5"/>
  <c r="F55" i="5" s="1"/>
  <c r="H12" i="5"/>
  <c r="C27" i="4"/>
  <c r="J27" i="4"/>
  <c r="F27" i="4"/>
  <c r="J26" i="4"/>
  <c r="J16" i="4"/>
  <c r="K48" i="4"/>
  <c r="K49" i="4" s="1"/>
  <c r="D12" i="4"/>
  <c r="E26" i="7"/>
  <c r="J25" i="7"/>
  <c r="C25" i="7"/>
  <c r="H12" i="7"/>
  <c r="F17" i="7"/>
  <c r="K26" i="7"/>
  <c r="G25" i="7"/>
  <c r="H50" i="7"/>
  <c r="I40" i="7"/>
  <c r="H24" i="7"/>
  <c r="D24" i="7"/>
  <c r="H23" i="7"/>
  <c r="G24" i="7"/>
  <c r="G23" i="7"/>
  <c r="F24" i="7"/>
  <c r="K25" i="7"/>
  <c r="K40" i="7"/>
  <c r="E48" i="4"/>
  <c r="E49" i="4" s="1"/>
  <c r="J19" i="5"/>
  <c r="F12" i="5"/>
  <c r="E12" i="5"/>
  <c r="K28" i="5"/>
  <c r="E19" i="5"/>
  <c r="G31" i="5"/>
  <c r="J12" i="5"/>
  <c r="F30" i="5"/>
  <c r="G12" i="8"/>
  <c r="G21" i="8"/>
  <c r="E25" i="9"/>
  <c r="G74" i="9"/>
  <c r="D75" i="9"/>
  <c r="G89" i="9"/>
  <c r="K28" i="7"/>
  <c r="J22" i="12"/>
  <c r="G31" i="12"/>
  <c r="D25" i="4"/>
  <c r="E16" i="4"/>
  <c r="E12" i="4"/>
  <c r="C12" i="4"/>
  <c r="J12" i="4"/>
  <c r="E27" i="4"/>
  <c r="I26" i="4"/>
  <c r="J25" i="4"/>
  <c r="F12" i="4"/>
  <c r="E25" i="4"/>
  <c r="E28" i="4" s="1"/>
  <c r="E29" i="4" s="1"/>
  <c r="K25" i="4"/>
  <c r="G25" i="4"/>
  <c r="C25" i="4"/>
  <c r="I27" i="4"/>
  <c r="E26" i="4"/>
  <c r="G12" i="4"/>
  <c r="H86" i="17"/>
  <c r="C35" i="17"/>
  <c r="G35" i="17"/>
  <c r="K35" i="17"/>
  <c r="H20" i="17"/>
  <c r="G20" i="17"/>
  <c r="D34" i="17"/>
  <c r="H34" i="17"/>
  <c r="G36" i="17"/>
  <c r="K36" i="17"/>
  <c r="I20" i="17"/>
  <c r="C86" i="17"/>
  <c r="G86" i="17"/>
  <c r="K86" i="17"/>
  <c r="F86" i="17"/>
  <c r="J86" i="17"/>
  <c r="F20" i="17"/>
  <c r="J20" i="17"/>
  <c r="K20" i="17"/>
  <c r="D73" i="17"/>
  <c r="D74" i="17" s="1"/>
  <c r="H73" i="17"/>
  <c r="H74" i="17" s="1"/>
  <c r="E73" i="17"/>
  <c r="E74" i="17" s="1"/>
  <c r="I73" i="17"/>
  <c r="I74" i="17" s="1"/>
  <c r="H12" i="17"/>
  <c r="G12" i="17"/>
  <c r="K31" i="17"/>
  <c r="H23" i="15" l="1"/>
  <c r="J31" i="10"/>
  <c r="J34" i="10" s="1"/>
  <c r="C31" i="10"/>
  <c r="C34" i="10" s="1"/>
  <c r="G34" i="10"/>
  <c r="C17" i="10"/>
  <c r="E34" i="10"/>
  <c r="J13" i="10"/>
  <c r="J25" i="12"/>
  <c r="D31" i="12"/>
  <c r="F31" i="12"/>
  <c r="K31" i="12"/>
  <c r="C16" i="12"/>
  <c r="C49" i="8"/>
  <c r="C50" i="8" s="1"/>
  <c r="J21" i="8"/>
  <c r="G49" i="8"/>
  <c r="G50" i="8" s="1"/>
  <c r="J49" i="8"/>
  <c r="J50" i="8" s="1"/>
  <c r="H16" i="8"/>
  <c r="C36" i="8"/>
  <c r="D71" i="5"/>
  <c r="D72" i="5" s="1"/>
  <c r="D28" i="5"/>
  <c r="D32" i="5" s="1"/>
  <c r="D33" i="5" s="1"/>
  <c r="I23" i="5"/>
  <c r="K19" i="5"/>
  <c r="G29" i="5"/>
  <c r="F31" i="5"/>
  <c r="D12" i="5"/>
  <c r="F25" i="4"/>
  <c r="I25" i="4"/>
  <c r="I28" i="4" s="1"/>
  <c r="I29" i="4" s="1"/>
  <c r="F48" i="4"/>
  <c r="F49" i="4" s="1"/>
  <c r="C28" i="4"/>
  <c r="F28" i="4"/>
  <c r="F29" i="4" s="1"/>
  <c r="C16" i="4"/>
  <c r="G16" i="4"/>
  <c r="K16" i="4"/>
  <c r="K27" i="4"/>
  <c r="K28" i="4" s="1"/>
  <c r="K29" i="4" s="1"/>
  <c r="J28" i="4"/>
  <c r="J29" i="4" s="1"/>
  <c r="H48" i="4"/>
  <c r="H49" i="4" s="1"/>
  <c r="D48" i="4"/>
  <c r="D49" i="4" s="1"/>
  <c r="D28" i="4"/>
  <c r="D29" i="4" s="1"/>
  <c r="H28" i="4"/>
  <c r="H29" i="4" s="1"/>
  <c r="G48" i="4"/>
  <c r="G49" i="4" s="1"/>
  <c r="E30" i="17"/>
  <c r="I30" i="17"/>
  <c r="H30" i="17"/>
  <c r="D30" i="17"/>
  <c r="C60" i="17"/>
  <c r="C61" i="17" s="1"/>
  <c r="K60" i="17"/>
  <c r="K61" i="17" s="1"/>
  <c r="F12" i="17"/>
  <c r="C12" i="17"/>
  <c r="C30" i="17"/>
  <c r="K12" i="9"/>
  <c r="H39" i="9"/>
  <c r="H74" i="9"/>
  <c r="K74" i="9"/>
  <c r="D86" i="17"/>
  <c r="C36" i="17"/>
  <c r="J12" i="17"/>
  <c r="D35" i="17"/>
  <c r="D32" i="17" s="1"/>
  <c r="D37" i="17" s="1"/>
  <c r="K12" i="17"/>
  <c r="I34" i="17"/>
  <c r="E57" i="17"/>
  <c r="I57" i="17"/>
  <c r="G32" i="17"/>
  <c r="G37" i="17" s="1"/>
  <c r="G38" i="17" s="1"/>
  <c r="E33" i="17"/>
  <c r="E32" i="17" s="1"/>
  <c r="G60" i="17"/>
  <c r="G61" i="17" s="1"/>
  <c r="D60" i="17"/>
  <c r="D61" i="17" s="1"/>
  <c r="D12" i="17"/>
  <c r="I12" i="17"/>
  <c r="E12" i="17"/>
  <c r="H60" i="17"/>
  <c r="H61" i="17" s="1"/>
  <c r="J60" i="17"/>
  <c r="J61" i="17" s="1"/>
  <c r="H12" i="9"/>
  <c r="I25" i="9"/>
  <c r="K40" i="9"/>
  <c r="I39" i="9"/>
  <c r="I42" i="9" s="1"/>
  <c r="I74" i="9"/>
  <c r="J74" i="9"/>
  <c r="J12" i="9"/>
  <c r="E87" i="9"/>
  <c r="E13" i="9"/>
  <c r="E39" i="9" s="1"/>
  <c r="F25" i="9"/>
  <c r="F39" i="9"/>
  <c r="F42" i="9" s="1"/>
  <c r="F72" i="9"/>
  <c r="F75" i="9" s="1"/>
  <c r="F58" i="9"/>
  <c r="E74" i="9"/>
  <c r="F20" i="9"/>
  <c r="F12" i="9" s="1"/>
  <c r="D40" i="9"/>
  <c r="G26" i="7"/>
  <c r="J12" i="7"/>
  <c r="D12" i="7"/>
  <c r="C17" i="7"/>
  <c r="J17" i="7"/>
  <c r="F25" i="7"/>
  <c r="J51" i="7"/>
  <c r="D51" i="7"/>
  <c r="I50" i="7"/>
  <c r="K12" i="7"/>
  <c r="G12" i="7"/>
  <c r="J28" i="7"/>
  <c r="I17" i="7"/>
  <c r="J23" i="7"/>
  <c r="I23" i="7"/>
  <c r="I28" i="7" s="1"/>
  <c r="D40" i="7"/>
  <c r="C24" i="7"/>
  <c r="D23" i="7"/>
  <c r="J41" i="7"/>
  <c r="K24" i="7"/>
  <c r="K27" i="7" s="1"/>
  <c r="G27" i="7"/>
  <c r="H40" i="7"/>
  <c r="C12" i="7"/>
  <c r="I34" i="10"/>
  <c r="K34" i="10"/>
  <c r="H34" i="10"/>
  <c r="I31" i="12"/>
  <c r="C28" i="12"/>
  <c r="J16" i="12"/>
  <c r="J31" i="12" s="1"/>
  <c r="K21" i="8"/>
  <c r="K22" i="8" s="1"/>
  <c r="I12" i="8"/>
  <c r="J22" i="8"/>
  <c r="C12" i="8"/>
  <c r="D12" i="8"/>
  <c r="F12" i="8"/>
  <c r="F19" i="5"/>
  <c r="G32" i="5"/>
  <c r="G33" i="5" s="1"/>
  <c r="J28" i="5"/>
  <c r="J32" i="5" s="1"/>
  <c r="J33" i="5" s="1"/>
  <c r="C28" i="5"/>
  <c r="C32" i="5" s="1"/>
  <c r="C33" i="5" s="1"/>
  <c r="F28" i="5"/>
  <c r="K32" i="5"/>
  <c r="K33" i="5" s="1"/>
  <c r="J54" i="5"/>
  <c r="J55" i="5" s="1"/>
  <c r="C54" i="5"/>
  <c r="C55" i="5" s="1"/>
  <c r="G54" i="5"/>
  <c r="G55" i="5" s="1"/>
  <c r="D54" i="5"/>
  <c r="D55" i="5" s="1"/>
  <c r="E32" i="5"/>
  <c r="E33" i="5" s="1"/>
  <c r="I31" i="5"/>
  <c r="I32" i="5" s="1"/>
  <c r="I33" i="5" s="1"/>
  <c r="H32" i="5"/>
  <c r="H33" i="5" s="1"/>
  <c r="G27" i="4"/>
  <c r="G28" i="4" s="1"/>
  <c r="G29" i="4" s="1"/>
  <c r="F30" i="17"/>
  <c r="K73" i="17"/>
  <c r="K74" i="17" s="1"/>
  <c r="F32" i="17"/>
  <c r="C32" i="17"/>
  <c r="C37" i="17" s="1"/>
  <c r="C38" i="17" s="1"/>
  <c r="E60" i="17"/>
  <c r="E61" i="17" s="1"/>
  <c r="I60" i="17"/>
  <c r="I61" i="17" s="1"/>
  <c r="J30" i="17"/>
  <c r="K34" i="17"/>
  <c r="F57" i="17"/>
  <c r="F60" i="17" s="1"/>
  <c r="F61" i="17" s="1"/>
  <c r="I32" i="17"/>
  <c r="H32" i="17"/>
  <c r="K32" i="17"/>
  <c r="K37" i="17" s="1"/>
  <c r="K38" i="17" s="1"/>
  <c r="I12" i="9"/>
  <c r="K39" i="9"/>
  <c r="K42" i="9" s="1"/>
  <c r="F88" i="9"/>
  <c r="F89" i="9"/>
  <c r="G39" i="9"/>
  <c r="G42" i="9" s="1"/>
  <c r="G12" i="9"/>
  <c r="D88" i="9"/>
  <c r="D89" i="9"/>
  <c r="D12" i="9"/>
  <c r="D78" i="9"/>
  <c r="K25" i="9"/>
  <c r="L39" i="9"/>
  <c r="L41" i="9" s="1"/>
  <c r="L74" i="9"/>
  <c r="D39" i="9"/>
  <c r="D41" i="9" s="1"/>
  <c r="D25" i="9"/>
  <c r="E40" i="9"/>
  <c r="E41" i="9" s="1"/>
  <c r="E12" i="9"/>
  <c r="J41" i="9"/>
  <c r="J42" i="9"/>
  <c r="H41" i="9"/>
  <c r="H42" i="9"/>
  <c r="E42" i="9"/>
  <c r="D17" i="7"/>
  <c r="I26" i="7"/>
  <c r="H27" i="7"/>
  <c r="F12" i="7"/>
  <c r="E12" i="7"/>
  <c r="G50" i="7"/>
  <c r="H17" i="7"/>
  <c r="C50" i="7"/>
  <c r="D25" i="7"/>
  <c r="D27" i="7" s="1"/>
  <c r="G28" i="7"/>
  <c r="E51" i="7"/>
  <c r="K50" i="7"/>
  <c r="J27" i="7"/>
  <c r="H28" i="7"/>
  <c r="F27" i="7"/>
  <c r="F28" i="7"/>
  <c r="E27" i="7"/>
  <c r="E28" i="7"/>
  <c r="G40" i="7"/>
  <c r="E40" i="7"/>
  <c r="C27" i="7"/>
  <c r="I23" i="15"/>
  <c r="E23" i="15"/>
  <c r="D23" i="15"/>
  <c r="G23" i="15"/>
  <c r="J23" i="15"/>
  <c r="F23" i="15"/>
  <c r="C23" i="15"/>
  <c r="K23" i="15"/>
  <c r="D21" i="8"/>
  <c r="D22" i="8" s="1"/>
  <c r="D16" i="8"/>
  <c r="H21" i="8"/>
  <c r="H22" i="8" s="1"/>
  <c r="F22" i="8"/>
  <c r="G22" i="8"/>
  <c r="C22" i="8"/>
  <c r="I22" i="8"/>
  <c r="E22" i="8"/>
  <c r="C31" i="12" l="1"/>
  <c r="F32" i="5"/>
  <c r="F33" i="5" s="1"/>
  <c r="H37" i="17"/>
  <c r="H38" i="17" s="1"/>
  <c r="I37" i="17"/>
  <c r="I38" i="17" s="1"/>
  <c r="E37" i="17"/>
  <c r="E38" i="17" s="1"/>
  <c r="I41" i="9"/>
  <c r="D38" i="17"/>
  <c r="F37" i="17"/>
  <c r="F38" i="17" s="1"/>
  <c r="E88" i="9"/>
  <c r="E89" i="9"/>
  <c r="F74" i="9"/>
  <c r="F40" i="9"/>
  <c r="F41" i="9" s="1"/>
  <c r="I27" i="7"/>
  <c r="J37" i="17"/>
  <c r="J38" i="17" s="1"/>
  <c r="L42" i="9"/>
  <c r="K41" i="9"/>
  <c r="G41" i="9"/>
  <c r="D28" i="7"/>
</calcChain>
</file>

<file path=xl/sharedStrings.xml><?xml version="1.0" encoding="utf-8"?>
<sst xmlns="http://schemas.openxmlformats.org/spreadsheetml/2006/main" count="551" uniqueCount="131">
  <si>
    <t>DGOSE</t>
  </si>
  <si>
    <t>DGSEI</t>
  </si>
  <si>
    <t>TOTAL</t>
  </si>
  <si>
    <t>INBA</t>
  </si>
  <si>
    <t>UNAM</t>
  </si>
  <si>
    <t>Preescolar</t>
  </si>
  <si>
    <t>Inicial</t>
  </si>
  <si>
    <t>ALUMNOS</t>
  </si>
  <si>
    <t>PERSONAL</t>
  </si>
  <si>
    <t>GLOBAL</t>
  </si>
  <si>
    <t>AUTÓNOMO</t>
  </si>
  <si>
    <t>PARTICULAR</t>
  </si>
  <si>
    <t>FEDERAL</t>
  </si>
  <si>
    <t>CAM</t>
  </si>
  <si>
    <t>USAER</t>
  </si>
  <si>
    <t>Autónomo</t>
  </si>
  <si>
    <t>DGENAM</t>
  </si>
  <si>
    <t>Primaria</t>
  </si>
  <si>
    <t>Secundaria</t>
  </si>
  <si>
    <t>INICIAL</t>
  </si>
  <si>
    <t>Público</t>
  </si>
  <si>
    <t>Privado</t>
  </si>
  <si>
    <t>ESPECIAL</t>
  </si>
  <si>
    <t>PREESCOLAR</t>
  </si>
  <si>
    <t>PRIMARIA</t>
  </si>
  <si>
    <t>SECUNDARIA</t>
  </si>
  <si>
    <t>ADULTOS</t>
  </si>
  <si>
    <t>NIVEL Y 
SOSTENIMIENTO</t>
  </si>
  <si>
    <t>REGRESAR</t>
  </si>
  <si>
    <t>DIRECCIÓN / MODALIDAD</t>
  </si>
  <si>
    <t>Cap. Laboral</t>
  </si>
  <si>
    <t>Atn. Complementaria</t>
  </si>
  <si>
    <t>Subtotal CAM</t>
  </si>
  <si>
    <t>Subtotal USAER</t>
  </si>
  <si>
    <t>Subtotal Preescolar</t>
  </si>
  <si>
    <t>Subtotal Inicial</t>
  </si>
  <si>
    <t>Internados y Part. Social</t>
  </si>
  <si>
    <t>Para Trabajadores</t>
  </si>
  <si>
    <t>Subtotal Primaria General</t>
  </si>
  <si>
    <t>Primaria General</t>
  </si>
  <si>
    <t>Subtotal Internados y Part. Social</t>
  </si>
  <si>
    <t>Subtotal Para Trabajadores</t>
  </si>
  <si>
    <t>Secundaria General</t>
  </si>
  <si>
    <t>Secundaria Técnica</t>
  </si>
  <si>
    <t>Tv secundaria</t>
  </si>
  <si>
    <t>Subtotal Secundaria General</t>
  </si>
  <si>
    <t>Subtotal Secundaria Técnica</t>
  </si>
  <si>
    <t>Subtotal Tv secundaria</t>
  </si>
  <si>
    <t>Particular</t>
  </si>
  <si>
    <t>Subtotal Particular</t>
  </si>
  <si>
    <t>Subtotal Autónomo</t>
  </si>
  <si>
    <t>Subtotal Primaria</t>
  </si>
  <si>
    <t>Subtotal Secundaria</t>
  </si>
  <si>
    <t>Nota: Las Escuelas del estrato de INICIAL se contabilizan en el nivel de INICIAL</t>
  </si>
  <si>
    <t>Dirección General de Operación de Servicios Educativos</t>
  </si>
  <si>
    <t>Dirección General de Servicios Educativos Iztapalapa</t>
  </si>
  <si>
    <t xml:space="preserve">DGENAM: </t>
  </si>
  <si>
    <t>DGOSE:</t>
  </si>
  <si>
    <t xml:space="preserve">DGSEI: </t>
  </si>
  <si>
    <t>Dirección General de Educación Normal y Actualización del Magisterio</t>
  </si>
  <si>
    <t xml:space="preserve">Dirección General de Educación Secundaria Técnica </t>
  </si>
  <si>
    <t>DGEST:</t>
  </si>
  <si>
    <t>INBA:</t>
  </si>
  <si>
    <t>Instituto Nacional de Bellas Artes</t>
  </si>
  <si>
    <t>DGEST</t>
  </si>
  <si>
    <t>UNAM:</t>
  </si>
  <si>
    <t>Universidad Nacional Autónoma de México</t>
  </si>
  <si>
    <t>CAM:</t>
  </si>
  <si>
    <t>Centro de Atención Múltiple</t>
  </si>
  <si>
    <t>USAER:</t>
  </si>
  <si>
    <t>Unidad de Servicios de Apoyo a la Educación Regular</t>
  </si>
  <si>
    <t>Otros Organismos:</t>
  </si>
  <si>
    <t>Secretarías NO SEP, IMSS, ISSSTE, GDF, etc (con sostenimiento Federal)</t>
  </si>
  <si>
    <t>GLOSARIO</t>
  </si>
  <si>
    <r>
      <rPr>
        <b/>
        <i/>
        <u/>
        <sz val="10"/>
        <rFont val="Arial"/>
        <family val="2"/>
      </rPr>
      <t>GLOSARIO</t>
    </r>
    <r>
      <rPr>
        <b/>
        <i/>
        <sz val="10"/>
        <rFont val="Arial"/>
        <family val="2"/>
      </rPr>
      <t>:</t>
    </r>
  </si>
  <si>
    <t>Subtotal Inicial-Particular</t>
  </si>
  <si>
    <t>Subtotal Inicial-Autónomo</t>
  </si>
  <si>
    <t>AFSEDF</t>
  </si>
  <si>
    <t>Administración Federal de Servicios Educativos en el D.F.</t>
  </si>
  <si>
    <t>- DIRECTIVO SIN GRUPO</t>
  </si>
  <si>
    <t>Desglose de PERSONAL:</t>
  </si>
  <si>
    <t>NIVEL</t>
  </si>
  <si>
    <t>Notas:</t>
  </si>
  <si>
    <t>1. Se registra la cantidad de personal que realiza funciones de directivo (con y sin grupo), docente, docente especial (profesor de educación física, actividades artísticas y tecnológicas), administrativo, auxiliar y de servicios,</t>
  </si>
  <si>
    <t xml:space="preserve">    independientemente de su nombramiento, tipo y fuente de pago.</t>
  </si>
  <si>
    <t>2. Si una persona desempeña dos o más funciones, se  anota en aquella a la que dedique más tiempo.</t>
  </si>
  <si>
    <t>3. Se considera exclusivamente al personal que labora en el turno al que se refiere el cuestionario 911, independientemente de que labore en otro turno.</t>
  </si>
  <si>
    <t>- DIRECTOR</t>
  </si>
  <si>
    <t>- ADMINISTRATIVOS:
                - SUBDIRECTORES
                - SECRETARIAS
                - ADTVO. Y AUXILIAR
- SERVICIOS ESPECIALES
- SERVICIOS DE NUTRICIÓN
- SERVICIOS GENERALES
- OTRO TIPO DE FUNCIONES</t>
  </si>
  <si>
    <t>- DIRECTIVO CON GRUPO
- DOCENTE (CAM)
- MAESTRO DE APOYO (USAER)</t>
  </si>
  <si>
    <t>- PARADOCENTES
- ADMINISTRATIVOS</t>
  </si>
  <si>
    <t>Escuelas de Tiempo Completo ETC</t>
  </si>
  <si>
    <t>Escuelas de Jornada Ampliada EJA</t>
  </si>
  <si>
    <t>PROGRAMA Y 
NIVEL</t>
  </si>
  <si>
    <t>SPEPE</t>
  </si>
  <si>
    <t>Subsecretaría de Planeación y Evaluación de Pólíticas Educativas</t>
  </si>
  <si>
    <t>CENDIS SEP</t>
  </si>
  <si>
    <t>Subtotal CENDIS SEP</t>
  </si>
  <si>
    <t>Otros Organismos Federales</t>
  </si>
  <si>
    <t>Subtotal Otros Organismos Federales</t>
  </si>
  <si>
    <t>Preescolar-Otros Organismos Federales</t>
  </si>
  <si>
    <t>Subtotal Preescolar-Otros Organismos Federales</t>
  </si>
  <si>
    <t>Subtotal Inicial-CENDIS SEP</t>
  </si>
  <si>
    <t>Subtotal Inicial-Otros Organismos Federales</t>
  </si>
  <si>
    <t>Nota 4: En Educación PREESCOLAR sólo se contemplan alumnos de CENDIS SEP (se excluye 1 escuela de OTROS ORGANISMOS FEDERALES y 1 escuela AUTÓNOMA)</t>
  </si>
  <si>
    <t>Nota 5: En Educación PRIMARIA sólo se contemplan alumnos de la AFSEDF (se excluyen 2 escuela del INBA)</t>
  </si>
  <si>
    <t>Nota: Se consideran todas las escuelas de Educación Básica, Inicial y Especial en el D.F. (Subsecretaría de Planeación y Evaluación de Pólíticas Educativas.-SPEPE)</t>
  </si>
  <si>
    <t>Nota 1: Se consideran únicamente las escuelas que pertenecen a la Administración Federal de Servicios Educativos en el D.F. (AFSEDF)</t>
  </si>
  <si>
    <t>INICIAL POR DIRECCIÓN, SOSTENIMIENTO Y MODALIDAD INICIO DE CICLO 2016-2017</t>
  </si>
  <si>
    <t>ESPECIAL POR DIRECCIÓN, SOSTENIMIENTO Y MODALIDAD INICIO DE CICLO 2016-2017</t>
  </si>
  <si>
    <t>PREESCOLAR POR DIRECCIÓN, SOSTENIMIENTO Y MODALIDAD INICIO DE CICLO 2016-2017</t>
  </si>
  <si>
    <t>PRIMARIA POR DIRECCIÓN, SOSTENIMIENTO Y MODALIDAD INICIO DE CICLO 2016-2017</t>
  </si>
  <si>
    <t>SECUNDARIA POR DIRECCIÓN, SOSTENIMIENTO Y MODALIDAD INICIO DE CICLO 2016-2017</t>
  </si>
  <si>
    <t>ADULTOS POR DIRECCIÓN, SOSTENIMIENTO Y MODALIDAD INICIO DE CICLO 2016-2017</t>
  </si>
  <si>
    <t>ESTADÍSTICA-AFSEDF POR NIVEL Y SOSTENIMIENTO INICIO DE CICLO 2016-2017</t>
  </si>
  <si>
    <t>ESTADÍSTICA-SPEPE POR NIVEL Y SOSTENIMIENTO INICIO DE CICLO 2016-2017</t>
  </si>
  <si>
    <t>ESCUELAS DE JORNADA AMPLIADA Y TIEMPO COMPLETO POR NIVEL INICIO DE CICLO 2016-2017</t>
  </si>
  <si>
    <t>Fuente: Bases de datos SIDEC (Estadística de Inicio de Cursos 2016-2017)</t>
  </si>
  <si>
    <r>
      <t xml:space="preserve">PREESCOLAR:
- DIRECTIVO CON GRUPO
</t>
    </r>
    <r>
      <rPr>
        <sz val="10"/>
        <rFont val="Arial"/>
        <family val="2"/>
      </rPr>
      <t>- DOCENTE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  
INICIAL (DOCENTES):
- EDUCADORES (PREESCOLAR)
- ASISTENTES EDUCATIVOS (PREESCOLAR)</t>
    </r>
  </si>
  <si>
    <r>
      <t xml:space="preserve">- DIRECTIVO CON GRUPO
</t>
    </r>
    <r>
      <rPr>
        <sz val="10"/>
        <rFont val="Arial"/>
        <family val="2"/>
      </rPr>
      <t>- DOCENTE</t>
    </r>
  </si>
  <si>
    <t>- DIRECTIVO CON GRUPO
- DOCENTE
- PROF. EDUC. FÍSICA
- PROF. ACT. ARTISTICAS
- PROF. ACT. TECNOLÓGICAS
- PROF. DE IDIOMAS</t>
  </si>
  <si>
    <t>- SERVICIOS PEDAGOGICOS:
                - JEFE DEL ÁREA PEDAGÓGICA
                - PROFESORES DE ENSEÑANZA MUSICAL
                - PROFESORES DE EDUCACIÓN FÍSICA
               - PROFESORES DE INGLES
- PUERICULTORES
- EDUCADORES (LACTANTES Y MATERNALES)
- ASISTENTES EDUCATIVOS (LACTANTES Y MATERNALES)</t>
  </si>
  <si>
    <t>-SUBDIRECTOR:
                                DE GESTIÓN ESCOLAR
                                ACADEMICO
- PROF. EDUC. FÍSICA
- PROF. ACT. ARTISTICAS
- PROF. DE IDIOMAS
- ADMINISTRATIVO
- INTENDENTE
- CONSERJE / VELADOR
- COCINERA
- AUX. DE COCINA
-ACOMPAÑANTE DE MÚSICA PARA JARDIN DE NIÑOS
-ASISTENTE EDUCATIVO
- OTROS</t>
  </si>
  <si>
    <t>- SUBDIRECTOR:
                                DE GESTIÓN ESCOLAR
- TUTORES
- MAESTRO DE LECTURA Y ESCRITURA
- MAESTRO DE AULA DE MEDIOS
- SECRETARIAS DE APOYO
- INTENDENTE
- VIGILANTE
- PREFECTO
- TRABAJO SOCIAL
- MÉDICO ESCOLAR
- CONTRALOR
- CONTRALOR ADMINISTRATIVO
- ASISTENTE DE ALMACEN
- COORDINADORES DE ACTIVIDADES TECNOLÓGICAS
- COORDINADORES DE ACTIVIDADES ACADÉMICAS
- TÉCNICOS EN MANTENIMIENTO
- BIBLIOTECARIO
- AYUDANTES DE LABORATORIO
- VETERINARIO
- VELADOR
- PSICÓLOGO
- CAPITAN DEL BARCO
- OTROS</t>
  </si>
  <si>
    <t>-SUBDIRECTOR:
                                DE GESTIÓN ESCOLAR
                                ACADEMICO
- PROF. EDUC. FÍSICA
- PROF. ACT. ARTISTICAS
- PROF. ACT. TECNOLÓGICAS
- PROF. DE IDIOMAS
-INTENDENTES
-CONSERJES
- COCINERA
-AUXILIAR DE COCINA
-VELADOR
-APOYO ADMINISTRATIVO (INDÍGENA)
-ADMINISTRADOR
-PREFECTO
-PREFECTO NOCTURNO
-PSICÓLOGO
-SECRETARIA
-MÉDICO
-DENTISTA
-TRABAJADORA SOCIAL
-RESPONSABLE DE FONDOS Y VALORES / CONTADOR
-ALMACENISTA
-ENFERMERA
-JEFE DE OFICINA
-ANALISTA ADMINISTRATIVO
-TERAPISTA
-ESPECIALISTA TÉCNICO
-JEFE DE SERVICIOS Y MANTENIMIENTO
- OTROS</t>
  </si>
  <si>
    <t>Primaria Otros Organismos</t>
  </si>
  <si>
    <t>Nota 2: En Educación INICIAL sólo se contemplan alumnos de CENDIS SEP (Se excluye 373 escuelas de OTROS ORGANISMOS FEDERALES y 6 escuelas AUTÓNOMAS que no cuentan con el apoyo de recursos de la AFSEDF)</t>
  </si>
  <si>
    <t>Nota 3: En Educación ESPECIAL sólo se  contemplan alumnos de Centros de Atención Múltiple (CAM), se excluye  513  escuelas  de  las Unidades  de  Servicio  de  Apoyo a la Educación Regular (USAER)</t>
  </si>
  <si>
    <t>Nota 6: En Educación SECUNDARIA sólo se contemplan alumnos de la AFSEDF (se excluyen 4 escuelas del INBA y 1 escuela de la UNAM)</t>
  </si>
  <si>
    <t>Fuente: Estadística de Inicio de Cursos 2016-2017 y Centros proporcionados por DGA</t>
  </si>
  <si>
    <t>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</si>
</sst>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u/>
      <sz val="10"/>
      <color indexed="12"/>
      <name val="Arial"/>
      <family val="2"/>
    </font>
    <font>
      <sz val="9"/>
      <name val="Verdana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name val="Arial"/>
    </font>
    <font>
      <b/>
      <u/>
      <sz val="9"/>
      <name val="Verdana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131">
    <xf numFmtId="0" fontId="0" fillId="0" borderId="0" xfId="0"/>
    <xf numFmtId="0" fontId="6" fillId="0" borderId="0" xfId="0" applyFont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164" fontId="0" fillId="0" borderId="0" xfId="2" applyNumberFormat="1" applyFont="1" applyFill="1" applyBorder="1"/>
    <xf numFmtId="0" fontId="3" fillId="0" borderId="0" xfId="0" applyFont="1" applyFill="1" applyBorder="1"/>
    <xf numFmtId="3" fontId="0" fillId="0" borderId="0" xfId="0" applyNumberFormat="1" applyBorder="1"/>
    <xf numFmtId="164" fontId="5" fillId="0" borderId="0" xfId="2" applyNumberFormat="1" applyFont="1" applyFill="1" applyBorder="1"/>
    <xf numFmtId="164" fontId="0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164" fontId="5" fillId="2" borderId="2" xfId="2" applyNumberFormat="1" applyFont="1" applyFill="1" applyBorder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3" fillId="0" borderId="0" xfId="2" applyNumberFormat="1" applyFont="1" applyFill="1" applyBorder="1"/>
    <xf numFmtId="164" fontId="4" fillId="0" borderId="0" xfId="2" applyNumberFormat="1" applyFont="1" applyFill="1" applyBorder="1"/>
    <xf numFmtId="3" fontId="4" fillId="0" borderId="0" xfId="0" applyNumberFormat="1" applyFont="1" applyFill="1" applyBorder="1"/>
    <xf numFmtId="164" fontId="7" fillId="0" borderId="0" xfId="2" applyNumberFormat="1" applyFont="1" applyFill="1" applyBorder="1"/>
    <xf numFmtId="3" fontId="3" fillId="0" borderId="0" xfId="0" applyNumberFormat="1" applyFont="1" applyFill="1" applyBorder="1"/>
    <xf numFmtId="164" fontId="1" fillId="0" borderId="0" xfId="2" applyNumberFormat="1"/>
    <xf numFmtId="164" fontId="1" fillId="0" borderId="0" xfId="2" applyNumberFormat="1" applyFill="1" applyBorder="1"/>
    <xf numFmtId="164" fontId="5" fillId="0" borderId="3" xfId="2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Border="1" applyAlignment="1">
      <alignment horizontal="center"/>
    </xf>
    <xf numFmtId="164" fontId="5" fillId="2" borderId="4" xfId="2" applyNumberFormat="1" applyFont="1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64" fontId="5" fillId="2" borderId="6" xfId="2" applyNumberFormat="1" applyFont="1" applyFill="1" applyBorder="1" applyAlignment="1">
      <alignment horizontal="center"/>
    </xf>
    <xf numFmtId="164" fontId="5" fillId="2" borderId="7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64" fontId="0" fillId="0" borderId="0" xfId="0" applyNumberFormat="1"/>
    <xf numFmtId="0" fontId="5" fillId="2" borderId="5" xfId="0" applyFont="1" applyFill="1" applyBorder="1" applyAlignment="1">
      <alignment horizontal="center"/>
    </xf>
    <xf numFmtId="0" fontId="11" fillId="0" borderId="0" xfId="0" applyFont="1" applyBorder="1"/>
    <xf numFmtId="165" fontId="11" fillId="0" borderId="0" xfId="2" applyNumberFormat="1" applyFont="1" applyFill="1" applyBorder="1" applyAlignment="1"/>
    <xf numFmtId="165" fontId="12" fillId="0" borderId="0" xfId="2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5" fillId="0" borderId="0" xfId="0" applyFont="1" applyFill="1" applyBorder="1" applyAlignment="1">
      <alignment horizontal="right"/>
    </xf>
    <xf numFmtId="0" fontId="8" fillId="0" borderId="0" xfId="0" applyFont="1" applyBorder="1"/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165" fontId="8" fillId="0" borderId="0" xfId="2" applyNumberFormat="1" applyFont="1" applyFill="1" applyBorder="1" applyAlignment="1"/>
    <xf numFmtId="165" fontId="8" fillId="0" borderId="0" xfId="2" applyNumberFormat="1" applyFont="1" applyFill="1" applyBorder="1" applyAlignment="1">
      <alignment horizontal="center"/>
    </xf>
    <xf numFmtId="165" fontId="9" fillId="4" borderId="0" xfId="2" applyNumberFormat="1" applyFont="1" applyFill="1" applyBorder="1" applyAlignment="1">
      <alignment horizontal="right"/>
    </xf>
    <xf numFmtId="165" fontId="9" fillId="4" borderId="0" xfId="2" applyNumberFormat="1" applyFont="1" applyFill="1" applyBorder="1" applyAlignment="1">
      <alignment horizontal="left"/>
    </xf>
    <xf numFmtId="165" fontId="9" fillId="4" borderId="0" xfId="2" applyNumberFormat="1" applyFont="1" applyFill="1" applyBorder="1" applyAlignment="1"/>
    <xf numFmtId="165" fontId="9" fillId="4" borderId="0" xfId="2" applyNumberFormat="1" applyFont="1" applyFill="1" applyBorder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0" borderId="0" xfId="0" applyBorder="1"/>
    <xf numFmtId="164" fontId="5" fillId="0" borderId="0" xfId="2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8" fillId="0" borderId="0" xfId="0" applyNumberFormat="1" applyFont="1" applyBorder="1"/>
    <xf numFmtId="164" fontId="8" fillId="0" borderId="0" xfId="2" applyNumberFormat="1" applyFont="1" applyBorder="1"/>
    <xf numFmtId="0" fontId="0" fillId="0" borderId="0" xfId="0" applyFont="1" applyFill="1" applyBorder="1"/>
    <xf numFmtId="0" fontId="14" fillId="0" borderId="0" xfId="0" applyFont="1"/>
    <xf numFmtId="0" fontId="8" fillId="0" borderId="0" xfId="0" applyFont="1"/>
    <xf numFmtId="0" fontId="5" fillId="0" borderId="0" xfId="0" applyFont="1"/>
    <xf numFmtId="0" fontId="15" fillId="0" borderId="0" xfId="0" applyFont="1"/>
    <xf numFmtId="164" fontId="13" fillId="0" borderId="0" xfId="1" applyNumberFormat="1" applyFont="1" applyFill="1" applyAlignment="1" applyProtection="1"/>
    <xf numFmtId="0" fontId="17" fillId="2" borderId="8" xfId="1" applyFont="1" applyFill="1" applyBorder="1" applyAlignment="1" applyProtection="1">
      <alignment horizontal="center"/>
    </xf>
    <xf numFmtId="0" fontId="8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9" xfId="0" quotePrefix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9" xfId="0" quotePrefix="1" applyFont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8" fillId="0" borderId="12" xfId="0" quotePrefix="1" applyFont="1" applyBorder="1" applyAlignment="1">
      <alignment vertical="center" wrapText="1"/>
    </xf>
    <xf numFmtId="0" fontId="8" fillId="0" borderId="13" xfId="0" quotePrefix="1" applyFont="1" applyBorder="1" applyAlignment="1">
      <alignment vertical="center"/>
    </xf>
    <xf numFmtId="0" fontId="8" fillId="0" borderId="13" xfId="0" quotePrefix="1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8" fillId="0" borderId="0" xfId="0" quotePrefix="1" applyFont="1" applyBorder="1" applyAlignment="1">
      <alignment vertical="center" wrapText="1"/>
    </xf>
    <xf numFmtId="0" fontId="5" fillId="2" borderId="7" xfId="0" applyFont="1" applyFill="1" applyBorder="1" applyAlignment="1">
      <alignment horizontal="center"/>
    </xf>
    <xf numFmtId="0" fontId="8" fillId="0" borderId="9" xfId="0" applyFont="1" applyBorder="1" applyAlignment="1">
      <alignment vertical="center" wrapText="1"/>
    </xf>
    <xf numFmtId="0" fontId="8" fillId="0" borderId="14" xfId="0" quotePrefix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8" fillId="0" borderId="16" xfId="0" quotePrefix="1" applyFont="1" applyBorder="1" applyAlignment="1">
      <alignment vertical="center"/>
    </xf>
    <xf numFmtId="0" fontId="8" fillId="0" borderId="16" xfId="0" quotePrefix="1" applyFont="1" applyBorder="1" applyAlignment="1">
      <alignment vertical="center" wrapText="1"/>
    </xf>
    <xf numFmtId="0" fontId="8" fillId="0" borderId="17" xfId="0" quotePrefix="1" applyFont="1" applyBorder="1" applyAlignment="1">
      <alignment vertical="center" wrapText="1"/>
    </xf>
    <xf numFmtId="164" fontId="10" fillId="5" borderId="0" xfId="1" applyNumberFormat="1" applyFill="1" applyAlignment="1" applyProtection="1">
      <alignment horizontal="center"/>
    </xf>
    <xf numFmtId="0" fontId="5" fillId="2" borderId="8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164" fontId="0" fillId="0" borderId="0" xfId="0" applyNumberFormat="1" applyBorder="1"/>
    <xf numFmtId="0" fontId="19" fillId="0" borderId="0" xfId="0" applyFont="1"/>
    <xf numFmtId="164" fontId="18" fillId="0" borderId="0" xfId="3" applyNumberFormat="1"/>
    <xf numFmtId="0" fontId="8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164" fontId="0" fillId="0" borderId="0" xfId="0" applyNumberFormat="1" applyFill="1"/>
    <xf numFmtId="0" fontId="5" fillId="0" borderId="0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4" fontId="5" fillId="2" borderId="18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164" fontId="5" fillId="2" borderId="2" xfId="2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64" fontId="5" fillId="2" borderId="8" xfId="2" applyNumberFormat="1" applyFont="1" applyFill="1" applyBorder="1" applyAlignment="1">
      <alignment horizontal="center"/>
    </xf>
    <xf numFmtId="164" fontId="5" fillId="2" borderId="4" xfId="2" applyNumberFormat="1" applyFont="1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64" fontId="13" fillId="5" borderId="0" xfId="1" applyNumberFormat="1" applyFont="1" applyFill="1" applyAlignment="1" applyProtection="1">
      <alignment horizontal="center"/>
    </xf>
    <xf numFmtId="0" fontId="5" fillId="2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8" fillId="0" borderId="0" xfId="0" applyFont="1" applyBorder="1"/>
    <xf numFmtId="0" fontId="5" fillId="2" borderId="25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</cellXfs>
  <cellStyles count="5">
    <cellStyle name="Hipervínculo" xfId="1" builtinId="8"/>
    <cellStyle name="Millares" xfId="2" builtinId="3"/>
    <cellStyle name="Millares 3" xfId="3"/>
    <cellStyle name="Normal" xfId="0" builtinId="0"/>
    <cellStyle name="Norma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6799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60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0</xdr:row>
      <xdr:rowOff>0</xdr:rowOff>
    </xdr:from>
    <xdr:to>
      <xdr:col>10</xdr:col>
      <xdr:colOff>666750</xdr:colOff>
      <xdr:row>4</xdr:row>
      <xdr:rowOff>142875</xdr:rowOff>
    </xdr:to>
    <xdr:pic>
      <xdr:nvPicPr>
        <xdr:cNvPr id="6799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19050</xdr:rowOff>
    </xdr:from>
    <xdr:to>
      <xdr:col>10</xdr:col>
      <xdr:colOff>190500</xdr:colOff>
      <xdr:row>67</xdr:row>
      <xdr:rowOff>123825</xdr:rowOff>
    </xdr:to>
    <xdr:pic>
      <xdr:nvPicPr>
        <xdr:cNvPr id="67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0410825"/>
          <a:ext cx="882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685800</xdr:colOff>
      <xdr:row>4</xdr:row>
      <xdr:rowOff>0</xdr:rowOff>
    </xdr:to>
    <xdr:pic>
      <xdr:nvPicPr>
        <xdr:cNvPr id="69016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143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409575</xdr:colOff>
      <xdr:row>0</xdr:row>
      <xdr:rowOff>0</xdr:rowOff>
    </xdr:from>
    <xdr:to>
      <xdr:col>12</xdr:col>
      <xdr:colOff>9525</xdr:colOff>
      <xdr:row>4</xdr:row>
      <xdr:rowOff>142875</xdr:rowOff>
    </xdr:to>
    <xdr:pic>
      <xdr:nvPicPr>
        <xdr:cNvPr id="69017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0"/>
          <a:ext cx="1028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9525</xdr:rowOff>
    </xdr:from>
    <xdr:to>
      <xdr:col>11</xdr:col>
      <xdr:colOff>638175</xdr:colOff>
      <xdr:row>96</xdr:row>
      <xdr:rowOff>114300</xdr:rowOff>
    </xdr:to>
    <xdr:pic>
      <xdr:nvPicPr>
        <xdr:cNvPr id="690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5049500"/>
          <a:ext cx="8810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7921" name="Picture 8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927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19050</xdr:rowOff>
    </xdr:from>
    <xdr:to>
      <xdr:col>10</xdr:col>
      <xdr:colOff>428625</xdr:colOff>
      <xdr:row>95</xdr:row>
      <xdr:rowOff>38100</xdr:rowOff>
    </xdr:to>
    <xdr:pic>
      <xdr:nvPicPr>
        <xdr:cNvPr id="779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4782800"/>
          <a:ext cx="9734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11</xdr:col>
      <xdr:colOff>0</xdr:colOff>
      <xdr:row>4</xdr:row>
      <xdr:rowOff>142875</xdr:rowOff>
    </xdr:to>
    <xdr:pic>
      <xdr:nvPicPr>
        <xdr:cNvPr id="7792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1064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26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19050</xdr:rowOff>
    </xdr:from>
    <xdr:to>
      <xdr:col>12</xdr:col>
      <xdr:colOff>85725</xdr:colOff>
      <xdr:row>66</xdr:row>
      <xdr:rowOff>38100</xdr:rowOff>
    </xdr:to>
    <xdr:pic>
      <xdr:nvPicPr>
        <xdr:cNvPr id="71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0039350"/>
          <a:ext cx="9744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11</xdr:col>
      <xdr:colOff>0</xdr:colOff>
      <xdr:row>4</xdr:row>
      <xdr:rowOff>142875</xdr:rowOff>
    </xdr:to>
    <xdr:pic>
      <xdr:nvPicPr>
        <xdr:cNvPr id="71066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2088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029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12</xdr:col>
      <xdr:colOff>323850</xdr:colOff>
      <xdr:row>87</xdr:row>
      <xdr:rowOff>57150</xdr:rowOff>
    </xdr:to>
    <xdr:pic>
      <xdr:nvPicPr>
        <xdr:cNvPr id="72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3506450"/>
          <a:ext cx="9744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11</xdr:col>
      <xdr:colOff>0</xdr:colOff>
      <xdr:row>4</xdr:row>
      <xdr:rowOff>142875</xdr:rowOff>
    </xdr:to>
    <xdr:pic>
      <xdr:nvPicPr>
        <xdr:cNvPr id="72090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311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7553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19050</xdr:rowOff>
    </xdr:from>
    <xdr:to>
      <xdr:col>12</xdr:col>
      <xdr:colOff>431006</xdr:colOff>
      <xdr:row>57</xdr:row>
      <xdr:rowOff>38100</xdr:rowOff>
    </xdr:to>
    <xdr:pic>
      <xdr:nvPicPr>
        <xdr:cNvPr id="73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8258175"/>
          <a:ext cx="9744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10</xdr:col>
      <xdr:colOff>704850</xdr:colOff>
      <xdr:row>4</xdr:row>
      <xdr:rowOff>142875</xdr:rowOff>
    </xdr:to>
    <xdr:pic>
      <xdr:nvPicPr>
        <xdr:cNvPr id="73114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5049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45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9525</xdr:rowOff>
    </xdr:from>
    <xdr:to>
      <xdr:col>11</xdr:col>
      <xdr:colOff>285750</xdr:colOff>
      <xdr:row>52</xdr:row>
      <xdr:rowOff>28575</xdr:rowOff>
    </xdr:to>
    <xdr:pic>
      <xdr:nvPicPr>
        <xdr:cNvPr id="75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8153400"/>
          <a:ext cx="9753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666750</xdr:colOff>
      <xdr:row>0</xdr:row>
      <xdr:rowOff>0</xdr:rowOff>
    </xdr:from>
    <xdr:to>
      <xdr:col>11</xdr:col>
      <xdr:colOff>9525</xdr:colOff>
      <xdr:row>4</xdr:row>
      <xdr:rowOff>142875</xdr:rowOff>
    </xdr:to>
    <xdr:pic>
      <xdr:nvPicPr>
        <xdr:cNvPr id="75051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413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45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600075</xdr:colOff>
      <xdr:row>0</xdr:row>
      <xdr:rowOff>0</xdr:rowOff>
    </xdr:from>
    <xdr:to>
      <xdr:col>10</xdr:col>
      <xdr:colOff>838200</xdr:colOff>
      <xdr:row>5</xdr:row>
      <xdr:rowOff>9525</xdr:rowOff>
    </xdr:to>
    <xdr:pic>
      <xdr:nvPicPr>
        <xdr:cNvPr id="7413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19050</xdr:rowOff>
    </xdr:from>
    <xdr:to>
      <xdr:col>11</xdr:col>
      <xdr:colOff>295275</xdr:colOff>
      <xdr:row>45</xdr:row>
      <xdr:rowOff>38100</xdr:rowOff>
    </xdr:to>
    <xdr:pic>
      <xdr:nvPicPr>
        <xdr:cNvPr id="74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6629400"/>
          <a:ext cx="9763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599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9153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600075</xdr:colOff>
      <xdr:row>0</xdr:row>
      <xdr:rowOff>0</xdr:rowOff>
    </xdr:from>
    <xdr:to>
      <xdr:col>10</xdr:col>
      <xdr:colOff>838200</xdr:colOff>
      <xdr:row>5</xdr:row>
      <xdr:rowOff>9525</xdr:rowOff>
    </xdr:to>
    <xdr:pic>
      <xdr:nvPicPr>
        <xdr:cNvPr id="7599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19050</xdr:rowOff>
    </xdr:from>
    <xdr:to>
      <xdr:col>10</xdr:col>
      <xdr:colOff>447675</xdr:colOff>
      <xdr:row>37</xdr:row>
      <xdr:rowOff>38100</xdr:rowOff>
    </xdr:to>
    <xdr:pic>
      <xdr:nvPicPr>
        <xdr:cNvPr id="75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4933950"/>
          <a:ext cx="9763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opLeftCell="A22" zoomScale="90" zoomScaleNormal="90" workbookViewId="0">
      <selection activeCell="B22" sqref="B22"/>
    </sheetView>
  </sheetViews>
  <sheetFormatPr baseColWidth="10" defaultRowHeight="12.75" x14ac:dyDescent="0.2"/>
  <cols>
    <col min="1" max="1" width="17.7109375" customWidth="1"/>
    <col min="2" max="2" width="35.7109375" customWidth="1"/>
    <col min="3" max="3" width="56.28515625" customWidth="1"/>
    <col min="4" max="4" width="57.140625" customWidth="1"/>
  </cols>
  <sheetData>
    <row r="1" spans="1:4" x14ac:dyDescent="0.2">
      <c r="A1" s="66" t="s">
        <v>74</v>
      </c>
    </row>
    <row r="3" spans="1:4" x14ac:dyDescent="0.2">
      <c r="A3" s="65" t="s">
        <v>77</v>
      </c>
      <c r="B3" s="64" t="s">
        <v>78</v>
      </c>
    </row>
    <row r="4" spans="1:4" x14ac:dyDescent="0.2">
      <c r="A4" s="65" t="s">
        <v>94</v>
      </c>
      <c r="B4" s="64" t="s">
        <v>95</v>
      </c>
    </row>
    <row r="5" spans="1:4" x14ac:dyDescent="0.2">
      <c r="A5" s="65" t="s">
        <v>57</v>
      </c>
      <c r="B5" s="64" t="s">
        <v>54</v>
      </c>
    </row>
    <row r="6" spans="1:4" x14ac:dyDescent="0.2">
      <c r="A6" s="65" t="s">
        <v>58</v>
      </c>
      <c r="B6" s="64" t="s">
        <v>55</v>
      </c>
    </row>
    <row r="7" spans="1:4" x14ac:dyDescent="0.2">
      <c r="A7" s="65" t="s">
        <v>56</v>
      </c>
      <c r="B7" s="64" t="s">
        <v>59</v>
      </c>
    </row>
    <row r="8" spans="1:4" x14ac:dyDescent="0.2">
      <c r="A8" s="65" t="s">
        <v>61</v>
      </c>
      <c r="B8" s="64" t="s">
        <v>60</v>
      </c>
    </row>
    <row r="9" spans="1:4" x14ac:dyDescent="0.2">
      <c r="A9" s="65" t="s">
        <v>62</v>
      </c>
      <c r="B9" s="64" t="s">
        <v>63</v>
      </c>
    </row>
    <row r="10" spans="1:4" x14ac:dyDescent="0.2">
      <c r="A10" s="65" t="s">
        <v>65</v>
      </c>
      <c r="B10" s="64" t="s">
        <v>66</v>
      </c>
    </row>
    <row r="11" spans="1:4" x14ac:dyDescent="0.2">
      <c r="A11" s="65" t="s">
        <v>67</v>
      </c>
      <c r="B11" s="64" t="s">
        <v>68</v>
      </c>
    </row>
    <row r="12" spans="1:4" x14ac:dyDescent="0.2">
      <c r="A12" s="65" t="s">
        <v>69</v>
      </c>
      <c r="B12" s="64" t="s">
        <v>70</v>
      </c>
    </row>
    <row r="13" spans="1:4" x14ac:dyDescent="0.2">
      <c r="A13" s="65" t="s">
        <v>71</v>
      </c>
      <c r="B13" s="64" t="s">
        <v>72</v>
      </c>
    </row>
    <row r="14" spans="1:4" x14ac:dyDescent="0.2">
      <c r="B14" s="64"/>
    </row>
    <row r="15" spans="1:4" ht="13.5" thickBot="1" x14ac:dyDescent="0.25">
      <c r="A15" s="65" t="s">
        <v>80</v>
      </c>
      <c r="B15" s="64"/>
    </row>
    <row r="16" spans="1:4" ht="13.5" thickBot="1" x14ac:dyDescent="0.25">
      <c r="A16" s="101" t="s">
        <v>81</v>
      </c>
      <c r="B16" s="103" t="s">
        <v>8</v>
      </c>
      <c r="C16" s="104"/>
      <c r="D16" s="105"/>
    </row>
    <row r="17" spans="1:4" ht="13.5" thickBot="1" x14ac:dyDescent="0.25">
      <c r="A17" s="102"/>
      <c r="B17" s="82" t="str">
        <f>"DIRECTOR"</f>
        <v>DIRECTOR</v>
      </c>
      <c r="C17" s="82" t="str">
        <f>"DOCENTE"</f>
        <v>DOCENTE</v>
      </c>
      <c r="D17" s="82" t="str">
        <f>"APOYO"</f>
        <v>APOYO</v>
      </c>
    </row>
    <row r="18" spans="1:4" ht="102" x14ac:dyDescent="0.2">
      <c r="A18" s="85" t="s">
        <v>19</v>
      </c>
      <c r="B18" s="86" t="s">
        <v>87</v>
      </c>
      <c r="C18" s="87" t="s">
        <v>121</v>
      </c>
      <c r="D18" s="88" t="s">
        <v>88</v>
      </c>
    </row>
    <row r="19" spans="1:4" ht="38.25" x14ac:dyDescent="0.2">
      <c r="A19" s="72" t="s">
        <v>22</v>
      </c>
      <c r="B19" s="71" t="s">
        <v>79</v>
      </c>
      <c r="C19" s="73" t="s">
        <v>89</v>
      </c>
      <c r="D19" s="76" t="s">
        <v>90</v>
      </c>
    </row>
    <row r="20" spans="1:4" ht="178.5" x14ac:dyDescent="0.2">
      <c r="A20" s="72" t="s">
        <v>23</v>
      </c>
      <c r="B20" s="71" t="s">
        <v>79</v>
      </c>
      <c r="C20" s="83" t="s">
        <v>118</v>
      </c>
      <c r="D20" s="76" t="s">
        <v>122</v>
      </c>
    </row>
    <row r="21" spans="1:4" ht="382.5" x14ac:dyDescent="0.2">
      <c r="A21" s="74" t="s">
        <v>24</v>
      </c>
      <c r="B21" s="71" t="s">
        <v>79</v>
      </c>
      <c r="C21" s="73" t="s">
        <v>119</v>
      </c>
      <c r="D21" s="76" t="s">
        <v>124</v>
      </c>
    </row>
    <row r="22" spans="1:4" ht="306.75" thickBot="1" x14ac:dyDescent="0.25">
      <c r="A22" s="75" t="s">
        <v>25</v>
      </c>
      <c r="B22" s="77" t="s">
        <v>79</v>
      </c>
      <c r="C22" s="78" t="s">
        <v>120</v>
      </c>
      <c r="D22" s="84" t="s">
        <v>123</v>
      </c>
    </row>
    <row r="23" spans="1:4" x14ac:dyDescent="0.2">
      <c r="A23" s="79" t="s">
        <v>82</v>
      </c>
      <c r="B23" s="80"/>
      <c r="C23" s="81"/>
      <c r="D23" s="81"/>
    </row>
    <row r="24" spans="1:4" x14ac:dyDescent="0.2">
      <c r="A24" s="64" t="s">
        <v>83</v>
      </c>
    </row>
    <row r="25" spans="1:4" x14ac:dyDescent="0.2">
      <c r="A25" s="64" t="s">
        <v>84</v>
      </c>
    </row>
    <row r="26" spans="1:4" x14ac:dyDescent="0.2">
      <c r="A26" s="64" t="s">
        <v>85</v>
      </c>
    </row>
    <row r="27" spans="1:4" x14ac:dyDescent="0.2">
      <c r="A27" s="64" t="s">
        <v>86</v>
      </c>
    </row>
    <row r="29" spans="1:4" x14ac:dyDescent="0.2">
      <c r="C29" s="89" t="s">
        <v>28</v>
      </c>
      <c r="D29" s="67"/>
    </row>
  </sheetData>
  <mergeCells count="2">
    <mergeCell ref="A16:A17"/>
    <mergeCell ref="B16:D16"/>
  </mergeCells>
  <hyperlinks>
    <hyperlink ref="C29" location="UPEPE!A1" display="REGRESAR"/>
  </hyperlinks>
  <pageMargins left="0" right="0" top="0.39370078740157483" bottom="0" header="0" footer="0"/>
  <pageSetup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18" customWidth="1"/>
    <col min="2" max="2" width="20" customWidth="1"/>
    <col min="3" max="11" width="12.7109375" style="24" customWidth="1"/>
    <col min="12" max="12" width="9.7109375" bestFit="1" customWidth="1"/>
    <col min="13" max="13" width="9.28515625" bestFit="1" customWidth="1"/>
    <col min="14" max="14" width="13.85546875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20" t="s">
        <v>116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24" ht="13.5" thickBot="1" x14ac:dyDescent="0.25">
      <c r="A9" s="125"/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38"/>
    </row>
    <row r="10" spans="1:24" ht="12.75" customHeight="1" thickBot="1" x14ac:dyDescent="0.25">
      <c r="A10" s="127" t="s">
        <v>93</v>
      </c>
      <c r="B10" s="128"/>
      <c r="C10" s="112" t="s">
        <v>7</v>
      </c>
      <c r="D10" s="113"/>
      <c r="E10" s="114"/>
      <c r="F10" s="117" t="str">
        <f>"GRUPOS"</f>
        <v>GRUPOS</v>
      </c>
      <c r="G10" s="112" t="s">
        <v>8</v>
      </c>
      <c r="H10" s="113"/>
      <c r="I10" s="113"/>
      <c r="J10" s="114"/>
      <c r="K10" s="117" t="str">
        <f>"ESCUELAS"</f>
        <v>ESCUELAS</v>
      </c>
      <c r="L10" s="41"/>
    </row>
    <row r="11" spans="1:24" ht="13.5" thickBot="1" x14ac:dyDescent="0.25">
      <c r="A11" s="129"/>
      <c r="B11" s="130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8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8"/>
      <c r="L11" s="38"/>
    </row>
    <row r="12" spans="1:24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  <c r="L12" s="38"/>
    </row>
    <row r="13" spans="1:24" ht="13.5" thickBot="1" x14ac:dyDescent="0.25">
      <c r="A13" s="90" t="s">
        <v>91</v>
      </c>
      <c r="B13" s="37"/>
      <c r="C13" s="33">
        <f>SUM(C14:C18)</f>
        <v>123929</v>
      </c>
      <c r="D13" s="14">
        <f t="shared" ref="D13:K13" si="0">SUM(D14:D18)</f>
        <v>63503</v>
      </c>
      <c r="E13" s="15">
        <f t="shared" si="0"/>
        <v>60426</v>
      </c>
      <c r="F13" s="33">
        <f t="shared" si="0"/>
        <v>4912</v>
      </c>
      <c r="G13" s="33">
        <f t="shared" si="0"/>
        <v>512</v>
      </c>
      <c r="H13" s="14">
        <f t="shared" si="0"/>
        <v>6287</v>
      </c>
      <c r="I13" s="14">
        <f t="shared" si="0"/>
        <v>6347</v>
      </c>
      <c r="J13" s="15">
        <f t="shared" si="0"/>
        <v>13146</v>
      </c>
      <c r="K13" s="34">
        <f t="shared" si="0"/>
        <v>468</v>
      </c>
      <c r="L13" s="42"/>
    </row>
    <row r="14" spans="1:24" x14ac:dyDescent="0.2">
      <c r="A14" s="43"/>
      <c r="B14" s="45" t="s">
        <v>6</v>
      </c>
      <c r="C14" s="48">
        <v>3638</v>
      </c>
      <c r="D14" s="48">
        <v>1858</v>
      </c>
      <c r="E14" s="48">
        <v>1780</v>
      </c>
      <c r="F14" s="49">
        <v>248</v>
      </c>
      <c r="G14" s="49">
        <v>29</v>
      </c>
      <c r="H14" s="49">
        <v>857</v>
      </c>
      <c r="I14" s="49">
        <v>766</v>
      </c>
      <c r="J14" s="49">
        <v>1652</v>
      </c>
      <c r="K14" s="49">
        <v>30</v>
      </c>
      <c r="L14" s="38"/>
    </row>
    <row r="15" spans="1:24" x14ac:dyDescent="0.2">
      <c r="A15" s="100"/>
      <c r="B15" s="45" t="s">
        <v>130</v>
      </c>
      <c r="C15" s="48">
        <v>7256</v>
      </c>
      <c r="D15" s="48">
        <v>4501</v>
      </c>
      <c r="E15" s="48">
        <v>2755</v>
      </c>
      <c r="F15" s="49">
        <v>774</v>
      </c>
      <c r="G15" s="49">
        <v>58</v>
      </c>
      <c r="H15" s="49">
        <v>921</v>
      </c>
      <c r="I15" s="49">
        <v>668</v>
      </c>
      <c r="J15" s="49">
        <v>1647</v>
      </c>
      <c r="K15" s="49">
        <v>59</v>
      </c>
      <c r="L15" s="38"/>
    </row>
    <row r="16" spans="1:24" x14ac:dyDescent="0.2">
      <c r="A16" s="43"/>
      <c r="B16" s="45" t="s">
        <v>5</v>
      </c>
      <c r="C16" s="48">
        <v>29864</v>
      </c>
      <c r="D16" s="48">
        <v>15226</v>
      </c>
      <c r="E16" s="48">
        <v>14638</v>
      </c>
      <c r="F16" s="49">
        <v>1016</v>
      </c>
      <c r="G16" s="49">
        <v>152</v>
      </c>
      <c r="H16" s="49">
        <v>1186</v>
      </c>
      <c r="I16" s="49">
        <v>1450</v>
      </c>
      <c r="J16" s="49">
        <v>2788</v>
      </c>
      <c r="K16" s="49">
        <v>158</v>
      </c>
      <c r="L16" s="38"/>
    </row>
    <row r="17" spans="1:12" x14ac:dyDescent="0.2">
      <c r="A17" s="43"/>
      <c r="B17" s="45" t="s">
        <v>17</v>
      </c>
      <c r="C17" s="48">
        <v>74383</v>
      </c>
      <c r="D17" s="48">
        <v>37578</v>
      </c>
      <c r="E17" s="48">
        <v>36805</v>
      </c>
      <c r="F17" s="49">
        <v>2628</v>
      </c>
      <c r="G17" s="49">
        <v>249</v>
      </c>
      <c r="H17" s="49">
        <v>2644</v>
      </c>
      <c r="I17" s="49">
        <v>2957</v>
      </c>
      <c r="J17" s="49">
        <v>5850</v>
      </c>
      <c r="K17" s="49">
        <v>204</v>
      </c>
      <c r="L17" s="38"/>
    </row>
    <row r="18" spans="1:12" ht="13.5" thickBot="1" x14ac:dyDescent="0.25">
      <c r="A18" s="43"/>
      <c r="B18" s="45" t="s">
        <v>18</v>
      </c>
      <c r="C18" s="48">
        <v>8788</v>
      </c>
      <c r="D18" s="48">
        <v>4340</v>
      </c>
      <c r="E18" s="48">
        <v>4448</v>
      </c>
      <c r="F18" s="49">
        <v>246</v>
      </c>
      <c r="G18" s="49">
        <v>24</v>
      </c>
      <c r="H18" s="49">
        <v>679</v>
      </c>
      <c r="I18" s="49">
        <v>506</v>
      </c>
      <c r="J18" s="49">
        <v>1209</v>
      </c>
      <c r="K18" s="49">
        <v>17</v>
      </c>
      <c r="L18" s="38"/>
    </row>
    <row r="19" spans="1:12" ht="13.5" thickBot="1" x14ac:dyDescent="0.25">
      <c r="A19" s="90" t="s">
        <v>92</v>
      </c>
      <c r="B19" s="37"/>
      <c r="C19" s="33">
        <f>SUM(C20:C22)</f>
        <v>308753</v>
      </c>
      <c r="D19" s="14">
        <f t="shared" ref="D19:K19" si="1">SUM(D20:D22)</f>
        <v>155676</v>
      </c>
      <c r="E19" s="15">
        <f t="shared" si="1"/>
        <v>153077</v>
      </c>
      <c r="F19" s="33">
        <f t="shared" si="1"/>
        <v>10528</v>
      </c>
      <c r="G19" s="33">
        <f t="shared" si="1"/>
        <v>1169</v>
      </c>
      <c r="H19" s="14">
        <f t="shared" si="1"/>
        <v>13036</v>
      </c>
      <c r="I19" s="14">
        <f t="shared" si="1"/>
        <v>10316</v>
      </c>
      <c r="J19" s="15">
        <f t="shared" si="1"/>
        <v>24521</v>
      </c>
      <c r="K19" s="34">
        <f t="shared" si="1"/>
        <v>1065</v>
      </c>
      <c r="L19" s="38"/>
    </row>
    <row r="20" spans="1:12" x14ac:dyDescent="0.2">
      <c r="A20" s="43"/>
      <c r="B20" s="45" t="s">
        <v>5</v>
      </c>
      <c r="C20" s="48">
        <v>71381</v>
      </c>
      <c r="D20" s="48">
        <v>35395</v>
      </c>
      <c r="E20" s="48">
        <v>35986</v>
      </c>
      <c r="F20" s="49">
        <v>2448</v>
      </c>
      <c r="G20" s="49">
        <v>427</v>
      </c>
      <c r="H20" s="49">
        <v>2442</v>
      </c>
      <c r="I20" s="49">
        <v>2174</v>
      </c>
      <c r="J20" s="49">
        <v>5043</v>
      </c>
      <c r="K20" s="49">
        <v>432</v>
      </c>
      <c r="L20" s="38"/>
    </row>
    <row r="21" spans="1:12" x14ac:dyDescent="0.2">
      <c r="A21" s="43"/>
      <c r="B21" s="45" t="s">
        <v>17</v>
      </c>
      <c r="C21" s="48">
        <v>172936</v>
      </c>
      <c r="D21" s="48">
        <v>87539</v>
      </c>
      <c r="E21" s="48">
        <v>85397</v>
      </c>
      <c r="F21" s="49">
        <v>6190</v>
      </c>
      <c r="G21" s="49">
        <v>564</v>
      </c>
      <c r="H21" s="49">
        <v>6176</v>
      </c>
      <c r="I21" s="49">
        <v>4935</v>
      </c>
      <c r="J21" s="49">
        <v>11675</v>
      </c>
      <c r="K21" s="49">
        <v>502</v>
      </c>
      <c r="L21" s="38"/>
    </row>
    <row r="22" spans="1:12" x14ac:dyDescent="0.2">
      <c r="A22" s="43"/>
      <c r="B22" s="45" t="s">
        <v>18</v>
      </c>
      <c r="C22" s="48">
        <v>64436</v>
      </c>
      <c r="D22" s="48">
        <v>32742</v>
      </c>
      <c r="E22" s="48">
        <v>31694</v>
      </c>
      <c r="F22" s="49">
        <v>1890</v>
      </c>
      <c r="G22" s="49">
        <v>178</v>
      </c>
      <c r="H22" s="49">
        <v>4418</v>
      </c>
      <c r="I22" s="49">
        <v>3207</v>
      </c>
      <c r="J22" s="49">
        <v>7803</v>
      </c>
      <c r="K22" s="49">
        <v>131</v>
      </c>
      <c r="L22" s="38"/>
    </row>
    <row r="23" spans="1:12" x14ac:dyDescent="0.2">
      <c r="A23" s="50" t="s">
        <v>2</v>
      </c>
      <c r="B23" s="51"/>
      <c r="C23" s="52">
        <f>SUM(C24:C28)</f>
        <v>432682</v>
      </c>
      <c r="D23" s="52">
        <f t="shared" ref="D23:K23" si="2">SUM(D24:D28)</f>
        <v>219179</v>
      </c>
      <c r="E23" s="52">
        <f t="shared" si="2"/>
        <v>213503</v>
      </c>
      <c r="F23" s="52">
        <f t="shared" si="2"/>
        <v>15440</v>
      </c>
      <c r="G23" s="52">
        <f t="shared" si="2"/>
        <v>1681</v>
      </c>
      <c r="H23" s="52">
        <f t="shared" si="2"/>
        <v>19323</v>
      </c>
      <c r="I23" s="52">
        <f t="shared" si="2"/>
        <v>16663</v>
      </c>
      <c r="J23" s="52">
        <f t="shared" si="2"/>
        <v>37667</v>
      </c>
      <c r="K23" s="52">
        <f t="shared" si="2"/>
        <v>1533</v>
      </c>
      <c r="L23" s="38"/>
    </row>
    <row r="24" spans="1:12" x14ac:dyDescent="0.2">
      <c r="A24" s="29"/>
      <c r="B24" s="91" t="s">
        <v>6</v>
      </c>
      <c r="C24" s="54">
        <f>C14</f>
        <v>3638</v>
      </c>
      <c r="D24" s="54">
        <f t="shared" ref="D24:K24" si="3">D14</f>
        <v>1858</v>
      </c>
      <c r="E24" s="54">
        <f t="shared" si="3"/>
        <v>1780</v>
      </c>
      <c r="F24" s="54">
        <f t="shared" si="3"/>
        <v>248</v>
      </c>
      <c r="G24" s="54">
        <f t="shared" si="3"/>
        <v>29</v>
      </c>
      <c r="H24" s="54">
        <f t="shared" si="3"/>
        <v>857</v>
      </c>
      <c r="I24" s="54">
        <f t="shared" si="3"/>
        <v>766</v>
      </c>
      <c r="J24" s="54">
        <f t="shared" si="3"/>
        <v>1652</v>
      </c>
      <c r="K24" s="54">
        <f t="shared" si="3"/>
        <v>30</v>
      </c>
      <c r="L24" s="38"/>
    </row>
    <row r="25" spans="1:12" x14ac:dyDescent="0.2">
      <c r="A25" s="29"/>
      <c r="B25" s="91" t="s">
        <v>130</v>
      </c>
      <c r="C25" s="54">
        <f>C15</f>
        <v>7256</v>
      </c>
      <c r="D25" s="54">
        <f t="shared" ref="D25:K25" si="4">D15</f>
        <v>4501</v>
      </c>
      <c r="E25" s="54">
        <f t="shared" si="4"/>
        <v>2755</v>
      </c>
      <c r="F25" s="54">
        <f t="shared" si="4"/>
        <v>774</v>
      </c>
      <c r="G25" s="54">
        <f t="shared" si="4"/>
        <v>58</v>
      </c>
      <c r="H25" s="54">
        <f t="shared" si="4"/>
        <v>921</v>
      </c>
      <c r="I25" s="54">
        <f t="shared" si="4"/>
        <v>668</v>
      </c>
      <c r="J25" s="54">
        <f t="shared" si="4"/>
        <v>1647</v>
      </c>
      <c r="K25" s="54">
        <f t="shared" si="4"/>
        <v>59</v>
      </c>
      <c r="L25" s="38"/>
    </row>
    <row r="26" spans="1:12" x14ac:dyDescent="0.2">
      <c r="A26" s="29"/>
      <c r="B26" s="91" t="s">
        <v>5</v>
      </c>
      <c r="C26" s="54">
        <f>C16+C20</f>
        <v>101245</v>
      </c>
      <c r="D26" s="54">
        <f t="shared" ref="D26:K26" si="5">D16+D20</f>
        <v>50621</v>
      </c>
      <c r="E26" s="54">
        <f t="shared" si="5"/>
        <v>50624</v>
      </c>
      <c r="F26" s="54">
        <f t="shared" si="5"/>
        <v>3464</v>
      </c>
      <c r="G26" s="54">
        <f t="shared" si="5"/>
        <v>579</v>
      </c>
      <c r="H26" s="54">
        <f t="shared" si="5"/>
        <v>3628</v>
      </c>
      <c r="I26" s="54">
        <f t="shared" si="5"/>
        <v>3624</v>
      </c>
      <c r="J26" s="54">
        <f t="shared" si="5"/>
        <v>7831</v>
      </c>
      <c r="K26" s="54">
        <f t="shared" si="5"/>
        <v>590</v>
      </c>
      <c r="L26" s="38"/>
    </row>
    <row r="27" spans="1:12" x14ac:dyDescent="0.2">
      <c r="A27" s="29"/>
      <c r="B27" s="91" t="s">
        <v>17</v>
      </c>
      <c r="C27" s="54">
        <f>C17+C21</f>
        <v>247319</v>
      </c>
      <c r="D27" s="54">
        <f t="shared" ref="D27:K27" si="6">D17+D21</f>
        <v>125117</v>
      </c>
      <c r="E27" s="54">
        <f t="shared" si="6"/>
        <v>122202</v>
      </c>
      <c r="F27" s="54">
        <f t="shared" si="6"/>
        <v>8818</v>
      </c>
      <c r="G27" s="54">
        <f t="shared" si="6"/>
        <v>813</v>
      </c>
      <c r="H27" s="54">
        <f t="shared" si="6"/>
        <v>8820</v>
      </c>
      <c r="I27" s="54">
        <f t="shared" si="6"/>
        <v>7892</v>
      </c>
      <c r="J27" s="54">
        <f t="shared" si="6"/>
        <v>17525</v>
      </c>
      <c r="K27" s="54">
        <f t="shared" si="6"/>
        <v>706</v>
      </c>
      <c r="L27" s="38"/>
    </row>
    <row r="28" spans="1:12" s="28" customFormat="1" x14ac:dyDescent="0.2">
      <c r="A28" s="29"/>
      <c r="B28" s="91" t="s">
        <v>18</v>
      </c>
      <c r="C28" s="54">
        <f>C18+C22</f>
        <v>73224</v>
      </c>
      <c r="D28" s="54">
        <f t="shared" ref="D28:K28" si="7">D18+D22</f>
        <v>37082</v>
      </c>
      <c r="E28" s="54">
        <f t="shared" si="7"/>
        <v>36142</v>
      </c>
      <c r="F28" s="54">
        <f t="shared" si="7"/>
        <v>2136</v>
      </c>
      <c r="G28" s="54">
        <f t="shared" si="7"/>
        <v>202</v>
      </c>
      <c r="H28" s="54">
        <f t="shared" si="7"/>
        <v>5097</v>
      </c>
      <c r="I28" s="54">
        <f t="shared" si="7"/>
        <v>3713</v>
      </c>
      <c r="J28" s="54">
        <f t="shared" si="7"/>
        <v>9012</v>
      </c>
      <c r="K28" s="54">
        <f t="shared" si="7"/>
        <v>148</v>
      </c>
      <c r="L28" s="38"/>
    </row>
    <row r="29" spans="1:12" x14ac:dyDescent="0.2">
      <c r="A29" s="38"/>
      <c r="B29" s="40"/>
      <c r="C29" s="48"/>
      <c r="D29" s="48"/>
      <c r="E29" s="48"/>
      <c r="F29" s="48"/>
      <c r="G29" s="48"/>
      <c r="H29" s="48"/>
      <c r="I29" s="48"/>
      <c r="J29" s="48"/>
      <c r="K29" s="48"/>
      <c r="L29" s="38"/>
    </row>
    <row r="30" spans="1:12" x14ac:dyDescent="0.2">
      <c r="A30" s="63" t="s">
        <v>129</v>
      </c>
      <c r="B30" s="2"/>
    </row>
    <row r="31" spans="1:12" x14ac:dyDescent="0.2">
      <c r="A31" s="63"/>
      <c r="B31" s="2"/>
    </row>
    <row r="32" spans="1:12" x14ac:dyDescent="0.2">
      <c r="A32" s="63"/>
      <c r="B32" s="2"/>
    </row>
    <row r="33" spans="2:2" x14ac:dyDescent="0.2">
      <c r="B33" s="2"/>
    </row>
    <row r="34" spans="2:2" x14ac:dyDescent="0.2">
      <c r="B34" s="2"/>
    </row>
  </sheetData>
  <mergeCells count="7">
    <mergeCell ref="A8:K8"/>
    <mergeCell ref="A9:K9"/>
    <mergeCell ref="A10:B11"/>
    <mergeCell ref="C10:E10"/>
    <mergeCell ref="F10:F11"/>
    <mergeCell ref="G10:J10"/>
    <mergeCell ref="K10:K11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34.28515625" bestFit="1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9" t="s">
        <v>73</v>
      </c>
      <c r="I6" s="119"/>
      <c r="J6" s="119" t="s">
        <v>28</v>
      </c>
      <c r="K6" s="119"/>
      <c r="L6" s="67"/>
      <c r="M6" s="67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20" t="s">
        <v>108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10" t="s">
        <v>9</v>
      </c>
      <c r="B10" s="111"/>
      <c r="C10" s="112" t="s">
        <v>7</v>
      </c>
      <c r="D10" s="113"/>
      <c r="E10" s="114"/>
      <c r="F10" s="117" t="str">
        <f>"GRUPOS"</f>
        <v>GRUPOS</v>
      </c>
      <c r="G10" s="113" t="s">
        <v>8</v>
      </c>
      <c r="H10" s="113"/>
      <c r="I10" s="113"/>
      <c r="J10" s="114"/>
      <c r="K10" s="117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7" t="s">
        <v>29</v>
      </c>
      <c r="B11" s="109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8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8"/>
      <c r="Q11" s="3"/>
      <c r="R11" s="16"/>
      <c r="S11" s="3"/>
      <c r="T11" s="3"/>
      <c r="U11" s="3"/>
      <c r="V11" s="3"/>
      <c r="W11" s="3"/>
      <c r="X11" s="3"/>
    </row>
    <row r="12" spans="1:24" ht="12.75" customHeight="1" x14ac:dyDescent="0.2">
      <c r="A12" s="58" t="s">
        <v>0</v>
      </c>
      <c r="B12" s="56"/>
      <c r="C12" s="57">
        <f>SUM(C13:C16)</f>
        <v>21360</v>
      </c>
      <c r="D12" s="57">
        <f t="shared" ref="D12:K12" si="0">SUM(D13:D16)</f>
        <v>11070</v>
      </c>
      <c r="E12" s="57">
        <f t="shared" si="0"/>
        <v>10290</v>
      </c>
      <c r="F12" s="57">
        <f t="shared" si="0"/>
        <v>1657</v>
      </c>
      <c r="G12" s="57">
        <f t="shared" si="0"/>
        <v>511</v>
      </c>
      <c r="H12" s="57">
        <f t="shared" si="0"/>
        <v>5979</v>
      </c>
      <c r="I12" s="57">
        <f t="shared" si="0"/>
        <v>6536</v>
      </c>
      <c r="J12" s="57">
        <f t="shared" si="0"/>
        <v>13026</v>
      </c>
      <c r="K12" s="57">
        <f t="shared" si="0"/>
        <v>519</v>
      </c>
      <c r="Q12" s="3"/>
      <c r="R12" s="17"/>
      <c r="S12" s="106"/>
      <c r="T12" s="106"/>
      <c r="U12" s="106"/>
      <c r="V12" s="106"/>
      <c r="W12" s="3"/>
      <c r="X12" s="3"/>
    </row>
    <row r="13" spans="1:24" ht="12.75" customHeight="1" x14ac:dyDescent="0.2">
      <c r="A13" s="58"/>
      <c r="B13" s="44" t="s">
        <v>96</v>
      </c>
      <c r="C13" s="61">
        <f>C32</f>
        <v>1252</v>
      </c>
      <c r="D13" s="61">
        <f t="shared" ref="D13:K13" si="1">D32</f>
        <v>625</v>
      </c>
      <c r="E13" s="61">
        <f t="shared" si="1"/>
        <v>627</v>
      </c>
      <c r="F13" s="61">
        <f t="shared" si="1"/>
        <v>103</v>
      </c>
      <c r="G13" s="61">
        <f t="shared" si="1"/>
        <v>28</v>
      </c>
      <c r="H13" s="61">
        <f t="shared" si="1"/>
        <v>442</v>
      </c>
      <c r="I13" s="61">
        <f t="shared" si="1"/>
        <v>739</v>
      </c>
      <c r="J13" s="61">
        <f t="shared" si="1"/>
        <v>1209</v>
      </c>
      <c r="K13" s="61">
        <f t="shared" si="1"/>
        <v>29</v>
      </c>
      <c r="Q13" s="3"/>
      <c r="R13" s="17"/>
      <c r="S13" s="18"/>
      <c r="T13" s="18"/>
      <c r="U13" s="18"/>
      <c r="V13" s="18"/>
      <c r="W13" s="3"/>
      <c r="X13" s="3"/>
    </row>
    <row r="14" spans="1:24" ht="12.75" customHeight="1" x14ac:dyDescent="0.2">
      <c r="A14" s="58"/>
      <c r="B14" s="44" t="s">
        <v>98</v>
      </c>
      <c r="C14" s="61">
        <f>C33</f>
        <v>11448</v>
      </c>
      <c r="D14" s="61">
        <f t="shared" ref="D14:K14" si="2">D33</f>
        <v>5976</v>
      </c>
      <c r="E14" s="61">
        <f t="shared" si="2"/>
        <v>5472</v>
      </c>
      <c r="F14" s="61">
        <f t="shared" si="2"/>
        <v>891</v>
      </c>
      <c r="G14" s="61">
        <f t="shared" si="2"/>
        <v>327</v>
      </c>
      <c r="H14" s="61">
        <f t="shared" si="2"/>
        <v>3630</v>
      </c>
      <c r="I14" s="61">
        <f t="shared" si="2"/>
        <v>4430</v>
      </c>
      <c r="J14" s="61">
        <f t="shared" si="2"/>
        <v>8387</v>
      </c>
      <c r="K14" s="61">
        <f t="shared" si="2"/>
        <v>332</v>
      </c>
      <c r="Q14" s="3"/>
      <c r="R14" s="17"/>
      <c r="S14" s="18"/>
      <c r="T14" s="18"/>
      <c r="U14" s="18"/>
      <c r="V14" s="18"/>
      <c r="W14" s="3"/>
      <c r="X14" s="3"/>
    </row>
    <row r="15" spans="1:24" ht="12.75" customHeight="1" x14ac:dyDescent="0.2">
      <c r="A15" s="58"/>
      <c r="B15" s="44" t="s">
        <v>48</v>
      </c>
      <c r="C15" s="61">
        <f>C45</f>
        <v>8280</v>
      </c>
      <c r="D15" s="61">
        <f t="shared" ref="D15:K15" si="3">D45</f>
        <v>4269</v>
      </c>
      <c r="E15" s="61">
        <f t="shared" si="3"/>
        <v>4011</v>
      </c>
      <c r="F15" s="61">
        <f t="shared" si="3"/>
        <v>640</v>
      </c>
      <c r="G15" s="61">
        <f t="shared" si="3"/>
        <v>152</v>
      </c>
      <c r="H15" s="61">
        <f t="shared" si="3"/>
        <v>1785</v>
      </c>
      <c r="I15" s="61">
        <f t="shared" si="3"/>
        <v>1158</v>
      </c>
      <c r="J15" s="61">
        <f t="shared" si="3"/>
        <v>3095</v>
      </c>
      <c r="K15" s="61">
        <f t="shared" si="3"/>
        <v>154</v>
      </c>
      <c r="Q15" s="3"/>
      <c r="R15" s="17"/>
      <c r="S15" s="18"/>
      <c r="T15" s="18"/>
      <c r="U15" s="18"/>
      <c r="V15" s="18"/>
      <c r="W15" s="3"/>
      <c r="X15" s="3"/>
    </row>
    <row r="16" spans="1:24" ht="12.75" customHeight="1" x14ac:dyDescent="0.2">
      <c r="A16" s="58"/>
      <c r="B16" s="44" t="s">
        <v>15</v>
      </c>
      <c r="C16" s="61">
        <f>C55</f>
        <v>380</v>
      </c>
      <c r="D16" s="61">
        <f t="shared" ref="D16:K16" si="4">D55</f>
        <v>200</v>
      </c>
      <c r="E16" s="61">
        <f t="shared" si="4"/>
        <v>180</v>
      </c>
      <c r="F16" s="61">
        <f t="shared" si="4"/>
        <v>23</v>
      </c>
      <c r="G16" s="61">
        <f t="shared" si="4"/>
        <v>4</v>
      </c>
      <c r="H16" s="61">
        <f t="shared" si="4"/>
        <v>122</v>
      </c>
      <c r="I16" s="61">
        <f t="shared" si="4"/>
        <v>209</v>
      </c>
      <c r="J16" s="61">
        <f t="shared" si="4"/>
        <v>335</v>
      </c>
      <c r="K16" s="61">
        <f t="shared" si="4"/>
        <v>4</v>
      </c>
      <c r="Q16" s="3"/>
      <c r="R16" s="17"/>
      <c r="S16" s="18"/>
      <c r="T16" s="18"/>
      <c r="U16" s="18"/>
      <c r="V16" s="18"/>
      <c r="W16" s="3"/>
      <c r="X16" s="3"/>
    </row>
    <row r="17" spans="1:24" x14ac:dyDescent="0.2">
      <c r="A17" s="58" t="s">
        <v>1</v>
      </c>
      <c r="B17" s="56"/>
      <c r="C17" s="57">
        <f>SUM(C18:C21)</f>
        <v>1879</v>
      </c>
      <c r="D17" s="57">
        <f t="shared" ref="D17:K17" si="5">SUM(D18:D21)</f>
        <v>980</v>
      </c>
      <c r="E17" s="57">
        <f t="shared" si="5"/>
        <v>899</v>
      </c>
      <c r="F17" s="57">
        <f t="shared" si="5"/>
        <v>150</v>
      </c>
      <c r="G17" s="57">
        <f t="shared" si="5"/>
        <v>57</v>
      </c>
      <c r="H17" s="57">
        <f t="shared" si="5"/>
        <v>450</v>
      </c>
      <c r="I17" s="57">
        <f t="shared" si="5"/>
        <v>685</v>
      </c>
      <c r="J17" s="57">
        <f t="shared" si="5"/>
        <v>1192</v>
      </c>
      <c r="K17" s="57">
        <f t="shared" si="5"/>
        <v>58</v>
      </c>
      <c r="Q17" s="3"/>
      <c r="R17" s="25"/>
      <c r="S17" s="19"/>
      <c r="T17" s="19"/>
      <c r="U17" s="19"/>
      <c r="V17" s="20"/>
      <c r="W17" s="3"/>
      <c r="X17" s="3"/>
    </row>
    <row r="18" spans="1:24" x14ac:dyDescent="0.2">
      <c r="A18" s="58"/>
      <c r="B18" s="44" t="s">
        <v>96</v>
      </c>
      <c r="C18" s="61">
        <f>C35</f>
        <v>145</v>
      </c>
      <c r="D18" s="61">
        <f t="shared" ref="D18:K18" si="6">D35</f>
        <v>79</v>
      </c>
      <c r="E18" s="61">
        <f t="shared" si="6"/>
        <v>66</v>
      </c>
      <c r="F18" s="61">
        <f t="shared" si="6"/>
        <v>12</v>
      </c>
      <c r="G18" s="61">
        <f t="shared" si="6"/>
        <v>3</v>
      </c>
      <c r="H18" s="61">
        <f t="shared" si="6"/>
        <v>57</v>
      </c>
      <c r="I18" s="61">
        <f t="shared" si="6"/>
        <v>57</v>
      </c>
      <c r="J18" s="61">
        <f t="shared" si="6"/>
        <v>117</v>
      </c>
      <c r="K18" s="61">
        <f t="shared" si="6"/>
        <v>3</v>
      </c>
      <c r="Q18" s="3"/>
      <c r="R18" s="25"/>
      <c r="S18" s="19"/>
      <c r="T18" s="19"/>
      <c r="U18" s="19"/>
      <c r="V18" s="20"/>
      <c r="W18" s="3"/>
      <c r="X18" s="3"/>
    </row>
    <row r="19" spans="1:24" x14ac:dyDescent="0.2">
      <c r="A19" s="58"/>
      <c r="B19" s="44" t="s">
        <v>98</v>
      </c>
      <c r="C19" s="61">
        <f>C36</f>
        <v>1019</v>
      </c>
      <c r="D19" s="61">
        <f t="shared" ref="D19:K19" si="7">D36</f>
        <v>532</v>
      </c>
      <c r="E19" s="61">
        <f t="shared" si="7"/>
        <v>487</v>
      </c>
      <c r="F19" s="61">
        <f t="shared" si="7"/>
        <v>80</v>
      </c>
      <c r="G19" s="61">
        <f t="shared" si="7"/>
        <v>40</v>
      </c>
      <c r="H19" s="61">
        <f t="shared" si="7"/>
        <v>217</v>
      </c>
      <c r="I19" s="61">
        <f t="shared" si="7"/>
        <v>415</v>
      </c>
      <c r="J19" s="61">
        <f t="shared" si="7"/>
        <v>672</v>
      </c>
      <c r="K19" s="61">
        <f t="shared" si="7"/>
        <v>41</v>
      </c>
      <c r="Q19" s="3"/>
      <c r="R19" s="25"/>
      <c r="S19" s="19"/>
      <c r="T19" s="19"/>
      <c r="U19" s="19"/>
      <c r="V19" s="20"/>
      <c r="W19" s="3"/>
      <c r="X19" s="3"/>
    </row>
    <row r="20" spans="1:24" x14ac:dyDescent="0.2">
      <c r="A20" s="58"/>
      <c r="B20" s="44" t="s">
        <v>48</v>
      </c>
      <c r="C20" s="61">
        <f>C47</f>
        <v>633</v>
      </c>
      <c r="D20" s="61">
        <f t="shared" ref="D20:K20" si="8">D47</f>
        <v>331</v>
      </c>
      <c r="E20" s="61">
        <f t="shared" si="8"/>
        <v>302</v>
      </c>
      <c r="F20" s="61">
        <f t="shared" si="8"/>
        <v>47</v>
      </c>
      <c r="G20" s="61">
        <f t="shared" si="8"/>
        <v>12</v>
      </c>
      <c r="H20" s="61">
        <f t="shared" si="8"/>
        <v>134</v>
      </c>
      <c r="I20" s="61">
        <f t="shared" si="8"/>
        <v>90</v>
      </c>
      <c r="J20" s="61">
        <f t="shared" si="8"/>
        <v>236</v>
      </c>
      <c r="K20" s="61">
        <f t="shared" si="8"/>
        <v>12</v>
      </c>
      <c r="Q20" s="3"/>
      <c r="R20" s="25"/>
      <c r="S20" s="19"/>
      <c r="T20" s="19"/>
      <c r="U20" s="19"/>
      <c r="V20" s="20"/>
      <c r="W20" s="3"/>
      <c r="X20" s="3"/>
    </row>
    <row r="21" spans="1:24" x14ac:dyDescent="0.2">
      <c r="A21" s="58"/>
      <c r="B21" s="44" t="s">
        <v>15</v>
      </c>
      <c r="C21" s="61">
        <f>C57</f>
        <v>82</v>
      </c>
      <c r="D21" s="61">
        <f t="shared" ref="D21:K21" si="9">D57</f>
        <v>38</v>
      </c>
      <c r="E21" s="61">
        <f t="shared" si="9"/>
        <v>44</v>
      </c>
      <c r="F21" s="61">
        <f t="shared" si="9"/>
        <v>11</v>
      </c>
      <c r="G21" s="61">
        <f t="shared" si="9"/>
        <v>2</v>
      </c>
      <c r="H21" s="61">
        <f t="shared" si="9"/>
        <v>42</v>
      </c>
      <c r="I21" s="61">
        <f t="shared" si="9"/>
        <v>123</v>
      </c>
      <c r="J21" s="61">
        <f t="shared" si="9"/>
        <v>167</v>
      </c>
      <c r="K21" s="61">
        <f t="shared" si="9"/>
        <v>2</v>
      </c>
      <c r="Q21" s="3"/>
      <c r="R21" s="25"/>
      <c r="S21" s="19"/>
      <c r="T21" s="19"/>
      <c r="U21" s="19"/>
      <c r="V21" s="20"/>
      <c r="W21" s="3"/>
      <c r="X21" s="3"/>
    </row>
    <row r="22" spans="1:24" x14ac:dyDescent="0.2">
      <c r="A22" s="58"/>
      <c r="B22" s="44"/>
      <c r="C22" s="57"/>
      <c r="D22" s="57"/>
      <c r="E22" s="57"/>
      <c r="F22" s="57"/>
      <c r="G22" s="57"/>
      <c r="H22" s="57"/>
      <c r="I22" s="57"/>
      <c r="J22" s="57"/>
      <c r="K22" s="57"/>
      <c r="Q22" s="3"/>
      <c r="R22" s="25"/>
      <c r="S22" s="19"/>
      <c r="T22" s="19"/>
      <c r="U22" s="19"/>
      <c r="V22" s="20"/>
      <c r="W22" s="3"/>
      <c r="X22" s="3"/>
    </row>
    <row r="23" spans="1:24" x14ac:dyDescent="0.2">
      <c r="A23" s="58"/>
      <c r="B23" s="16" t="s">
        <v>97</v>
      </c>
      <c r="C23" s="57">
        <f>C13+C18</f>
        <v>1397</v>
      </c>
      <c r="D23" s="57">
        <f t="shared" ref="D23:K23" si="10">D13+D18</f>
        <v>704</v>
      </c>
      <c r="E23" s="57">
        <f t="shared" si="10"/>
        <v>693</v>
      </c>
      <c r="F23" s="57">
        <f t="shared" si="10"/>
        <v>115</v>
      </c>
      <c r="G23" s="57">
        <f t="shared" si="10"/>
        <v>31</v>
      </c>
      <c r="H23" s="57">
        <f t="shared" si="10"/>
        <v>499</v>
      </c>
      <c r="I23" s="57">
        <f t="shared" si="10"/>
        <v>796</v>
      </c>
      <c r="J23" s="57">
        <f t="shared" si="10"/>
        <v>1326</v>
      </c>
      <c r="K23" s="57">
        <f t="shared" si="10"/>
        <v>32</v>
      </c>
      <c r="Q23" s="3"/>
      <c r="R23" s="25"/>
      <c r="S23" s="19"/>
      <c r="T23" s="19"/>
      <c r="U23" s="19"/>
      <c r="V23" s="20"/>
      <c r="W23" s="3"/>
      <c r="X23" s="3"/>
    </row>
    <row r="24" spans="1:24" x14ac:dyDescent="0.2">
      <c r="A24" s="58"/>
      <c r="B24" s="16" t="s">
        <v>99</v>
      </c>
      <c r="C24" s="57">
        <f>C14+C19</f>
        <v>12467</v>
      </c>
      <c r="D24" s="57">
        <f t="shared" ref="D24:K24" si="11">D14+D19</f>
        <v>6508</v>
      </c>
      <c r="E24" s="57">
        <f t="shared" si="11"/>
        <v>5959</v>
      </c>
      <c r="F24" s="57">
        <f t="shared" si="11"/>
        <v>971</v>
      </c>
      <c r="G24" s="57">
        <f t="shared" si="11"/>
        <v>367</v>
      </c>
      <c r="H24" s="57">
        <f t="shared" si="11"/>
        <v>3847</v>
      </c>
      <c r="I24" s="57">
        <f t="shared" si="11"/>
        <v>4845</v>
      </c>
      <c r="J24" s="57">
        <f t="shared" si="11"/>
        <v>9059</v>
      </c>
      <c r="K24" s="57">
        <f t="shared" si="11"/>
        <v>373</v>
      </c>
      <c r="Q24" s="3"/>
      <c r="R24" s="25"/>
      <c r="S24" s="19"/>
      <c r="T24" s="19"/>
      <c r="U24" s="19"/>
      <c r="V24" s="20"/>
      <c r="W24" s="3"/>
      <c r="X24" s="3"/>
    </row>
    <row r="25" spans="1:24" x14ac:dyDescent="0.2">
      <c r="A25" s="58"/>
      <c r="B25" s="44" t="s">
        <v>49</v>
      </c>
      <c r="C25" s="57">
        <f>C15+C20</f>
        <v>8913</v>
      </c>
      <c r="D25" s="57">
        <f t="shared" ref="D25:K25" si="12">D15+D20</f>
        <v>4600</v>
      </c>
      <c r="E25" s="57">
        <f t="shared" si="12"/>
        <v>4313</v>
      </c>
      <c r="F25" s="57">
        <f t="shared" si="12"/>
        <v>687</v>
      </c>
      <c r="G25" s="57">
        <f t="shared" si="12"/>
        <v>164</v>
      </c>
      <c r="H25" s="57">
        <f t="shared" si="12"/>
        <v>1919</v>
      </c>
      <c r="I25" s="57">
        <f t="shared" si="12"/>
        <v>1248</v>
      </c>
      <c r="J25" s="57">
        <f t="shared" si="12"/>
        <v>3331</v>
      </c>
      <c r="K25" s="57">
        <f t="shared" si="12"/>
        <v>166</v>
      </c>
      <c r="Q25" s="3"/>
      <c r="R25" s="25"/>
      <c r="S25" s="19"/>
      <c r="T25" s="19"/>
      <c r="U25" s="19"/>
      <c r="V25" s="20"/>
      <c r="W25" s="3"/>
      <c r="X25" s="3"/>
    </row>
    <row r="26" spans="1:24" ht="13.5" thickBot="1" x14ac:dyDescent="0.25">
      <c r="A26" s="58"/>
      <c r="B26" s="44" t="s">
        <v>50</v>
      </c>
      <c r="C26" s="57">
        <f>C16+C21</f>
        <v>462</v>
      </c>
      <c r="D26" s="57">
        <f t="shared" ref="D26:K26" si="13">D16+D21</f>
        <v>238</v>
      </c>
      <c r="E26" s="57">
        <f t="shared" si="13"/>
        <v>224</v>
      </c>
      <c r="F26" s="57">
        <f t="shared" si="13"/>
        <v>34</v>
      </c>
      <c r="G26" s="57">
        <f t="shared" si="13"/>
        <v>6</v>
      </c>
      <c r="H26" s="57">
        <f t="shared" si="13"/>
        <v>164</v>
      </c>
      <c r="I26" s="57">
        <f t="shared" si="13"/>
        <v>332</v>
      </c>
      <c r="J26" s="57">
        <f t="shared" si="13"/>
        <v>502</v>
      </c>
      <c r="K26" s="57">
        <f t="shared" si="13"/>
        <v>6</v>
      </c>
      <c r="Q26" s="3"/>
      <c r="R26" s="25"/>
      <c r="S26" s="19"/>
      <c r="T26" s="19"/>
      <c r="U26" s="19"/>
      <c r="V26" s="20"/>
      <c r="W26" s="3"/>
      <c r="X26" s="3"/>
    </row>
    <row r="27" spans="1:24" ht="13.5" thickBot="1" x14ac:dyDescent="0.25">
      <c r="A27" s="107" t="s">
        <v>2</v>
      </c>
      <c r="B27" s="109"/>
      <c r="C27" s="33">
        <f>SUM(C23:C26)</f>
        <v>23239</v>
      </c>
      <c r="D27" s="14">
        <f t="shared" ref="D27:K27" si="14">SUM(D23:D26)</f>
        <v>12050</v>
      </c>
      <c r="E27" s="15">
        <f t="shared" si="14"/>
        <v>11189</v>
      </c>
      <c r="F27" s="34">
        <f t="shared" si="14"/>
        <v>1807</v>
      </c>
      <c r="G27" s="33">
        <f t="shared" si="14"/>
        <v>568</v>
      </c>
      <c r="H27" s="14">
        <f t="shared" si="14"/>
        <v>6429</v>
      </c>
      <c r="I27" s="14">
        <f t="shared" si="14"/>
        <v>7221</v>
      </c>
      <c r="J27" s="15">
        <f t="shared" si="14"/>
        <v>14218</v>
      </c>
      <c r="K27" s="31">
        <f t="shared" si="14"/>
        <v>577</v>
      </c>
      <c r="L27" s="26"/>
      <c r="Q27" s="3"/>
      <c r="R27" s="8"/>
      <c r="S27" s="21"/>
      <c r="T27" s="21"/>
      <c r="U27" s="21"/>
      <c r="V27" s="21"/>
      <c r="W27" s="3"/>
      <c r="X27" s="3"/>
    </row>
    <row r="28" spans="1:24" s="28" customFormat="1" ht="13.5" thickBot="1" x14ac:dyDescent="0.25">
      <c r="A28" s="29"/>
      <c r="B28" s="47" t="s">
        <v>77</v>
      </c>
      <c r="C28" s="35">
        <f>C23+C25</f>
        <v>10310</v>
      </c>
      <c r="D28" s="35">
        <f t="shared" ref="D28:K28" si="15">D23+D25</f>
        <v>5304</v>
      </c>
      <c r="E28" s="35">
        <f t="shared" si="15"/>
        <v>5006</v>
      </c>
      <c r="F28" s="35">
        <f t="shared" si="15"/>
        <v>802</v>
      </c>
      <c r="G28" s="35">
        <f t="shared" si="15"/>
        <v>195</v>
      </c>
      <c r="H28" s="35">
        <f t="shared" si="15"/>
        <v>2418</v>
      </c>
      <c r="I28" s="35">
        <f t="shared" si="15"/>
        <v>2044</v>
      </c>
      <c r="J28" s="35">
        <f t="shared" si="15"/>
        <v>4657</v>
      </c>
      <c r="K28" s="35">
        <f t="shared" si="15"/>
        <v>198</v>
      </c>
      <c r="L28" s="11"/>
      <c r="Q28" s="3"/>
      <c r="R28" s="8"/>
      <c r="S28" s="21"/>
      <c r="T28" s="21"/>
      <c r="U28" s="21"/>
      <c r="V28" s="21"/>
      <c r="W28" s="3"/>
      <c r="X28" s="3"/>
    </row>
    <row r="29" spans="1:24" ht="13.5" thickBot="1" x14ac:dyDescent="0.25">
      <c r="A29" s="110" t="s">
        <v>12</v>
      </c>
      <c r="B29" s="111"/>
      <c r="C29" s="112" t="s">
        <v>7</v>
      </c>
      <c r="D29" s="113"/>
      <c r="E29" s="114"/>
      <c r="F29" s="115" t="str">
        <f>"GRUPOS"</f>
        <v>GRUPOS</v>
      </c>
      <c r="G29" s="112" t="s">
        <v>8</v>
      </c>
      <c r="H29" s="113"/>
      <c r="I29" s="113"/>
      <c r="J29" s="114"/>
      <c r="K29" s="117" t="str">
        <f>"ESCUELAS"</f>
        <v>ESCUELAS</v>
      </c>
      <c r="Q29" s="3"/>
      <c r="R29" s="4"/>
      <c r="S29" s="4"/>
      <c r="T29" s="4"/>
      <c r="U29" s="4"/>
      <c r="V29" s="3"/>
      <c r="W29" s="3"/>
      <c r="X29" s="3"/>
    </row>
    <row r="30" spans="1:24" ht="13.5" thickBot="1" x14ac:dyDescent="0.25">
      <c r="A30" s="107" t="s">
        <v>29</v>
      </c>
      <c r="B30" s="109"/>
      <c r="C30" s="32" t="str">
        <f>"TOTAL"</f>
        <v>TOTAL</v>
      </c>
      <c r="D30" s="12" t="str">
        <f>"HOM"</f>
        <v>HOM</v>
      </c>
      <c r="E30" s="13" t="str">
        <f>"MUJ"</f>
        <v>MUJ</v>
      </c>
      <c r="F30" s="116"/>
      <c r="G30" s="32" t="str">
        <f>"DIRECTOR"</f>
        <v>DIRECTOR</v>
      </c>
      <c r="H30" s="12" t="str">
        <f>"DOCENTE"</f>
        <v>DOCENTE</v>
      </c>
      <c r="I30" s="12" t="str">
        <f>"APOYO"</f>
        <v>APOYO</v>
      </c>
      <c r="J30" s="13" t="str">
        <f>"TOTAL"</f>
        <v>TOTAL</v>
      </c>
      <c r="K30" s="118"/>
      <c r="Q30" s="3"/>
      <c r="R30" s="3"/>
      <c r="S30" s="3"/>
      <c r="T30" s="3"/>
      <c r="U30" s="3"/>
      <c r="V30" s="3"/>
      <c r="W30" s="3"/>
      <c r="X30" s="3"/>
    </row>
    <row r="31" spans="1:24" x14ac:dyDescent="0.2">
      <c r="A31" s="58" t="s">
        <v>0</v>
      </c>
      <c r="B31" s="56"/>
      <c r="C31" s="57">
        <f>SUM(C32:C33)</f>
        <v>12700</v>
      </c>
      <c r="D31" s="57">
        <f t="shared" ref="D31:K31" si="16">SUM(D32:D33)</f>
        <v>6601</v>
      </c>
      <c r="E31" s="57">
        <f t="shared" si="16"/>
        <v>6099</v>
      </c>
      <c r="F31" s="57">
        <f t="shared" si="16"/>
        <v>994</v>
      </c>
      <c r="G31" s="57">
        <f t="shared" si="16"/>
        <v>355</v>
      </c>
      <c r="H31" s="57">
        <f t="shared" si="16"/>
        <v>4072</v>
      </c>
      <c r="I31" s="57">
        <f t="shared" si="16"/>
        <v>5169</v>
      </c>
      <c r="J31" s="57">
        <f t="shared" si="16"/>
        <v>9596</v>
      </c>
      <c r="K31" s="57">
        <f t="shared" si="16"/>
        <v>361</v>
      </c>
      <c r="Q31" s="3"/>
      <c r="R31" s="17"/>
      <c r="S31" s="106"/>
      <c r="T31" s="106"/>
      <c r="U31" s="106"/>
      <c r="V31" s="106"/>
      <c r="W31" s="3"/>
      <c r="X31" s="3"/>
    </row>
    <row r="32" spans="1:24" x14ac:dyDescent="0.2">
      <c r="A32" s="58"/>
      <c r="B32" s="95" t="s">
        <v>96</v>
      </c>
      <c r="C32" s="61">
        <v>1252</v>
      </c>
      <c r="D32" s="61">
        <v>625</v>
      </c>
      <c r="E32" s="61">
        <v>627</v>
      </c>
      <c r="F32" s="61">
        <v>103</v>
      </c>
      <c r="G32" s="61">
        <v>28</v>
      </c>
      <c r="H32" s="61">
        <v>442</v>
      </c>
      <c r="I32" s="61">
        <v>739</v>
      </c>
      <c r="J32" s="61">
        <v>1209</v>
      </c>
      <c r="K32" s="61">
        <v>29</v>
      </c>
      <c r="Q32" s="3"/>
      <c r="R32" s="17"/>
      <c r="S32" s="18"/>
      <c r="T32" s="18"/>
      <c r="U32" s="18"/>
      <c r="V32" s="18"/>
      <c r="W32" s="3"/>
      <c r="X32" s="3"/>
    </row>
    <row r="33" spans="1:24" x14ac:dyDescent="0.2">
      <c r="A33" s="58"/>
      <c r="B33" s="95" t="s">
        <v>98</v>
      </c>
      <c r="C33" s="61">
        <v>11448</v>
      </c>
      <c r="D33" s="61">
        <v>5976</v>
      </c>
      <c r="E33" s="61">
        <v>5472</v>
      </c>
      <c r="F33" s="61">
        <v>891</v>
      </c>
      <c r="G33" s="61">
        <v>327</v>
      </c>
      <c r="H33" s="61">
        <v>3630</v>
      </c>
      <c r="I33" s="61">
        <v>4430</v>
      </c>
      <c r="J33" s="61">
        <v>8387</v>
      </c>
      <c r="K33" s="61">
        <v>332</v>
      </c>
      <c r="Q33" s="3"/>
      <c r="R33" s="17"/>
      <c r="S33" s="18"/>
      <c r="T33" s="18"/>
      <c r="U33" s="18"/>
      <c r="V33" s="18"/>
      <c r="W33" s="3"/>
      <c r="X33" s="3"/>
    </row>
    <row r="34" spans="1:24" x14ac:dyDescent="0.2">
      <c r="A34" s="58" t="s">
        <v>1</v>
      </c>
      <c r="B34" s="56"/>
      <c r="C34" s="57">
        <f>SUM(C35:C36)</f>
        <v>1164</v>
      </c>
      <c r="D34" s="57">
        <f t="shared" ref="D34:K34" si="17">SUM(D35:D36)</f>
        <v>611</v>
      </c>
      <c r="E34" s="57">
        <f t="shared" si="17"/>
        <v>553</v>
      </c>
      <c r="F34" s="57">
        <f t="shared" si="17"/>
        <v>92</v>
      </c>
      <c r="G34" s="57">
        <f t="shared" si="17"/>
        <v>43</v>
      </c>
      <c r="H34" s="57">
        <f t="shared" si="17"/>
        <v>274</v>
      </c>
      <c r="I34" s="57">
        <f t="shared" si="17"/>
        <v>472</v>
      </c>
      <c r="J34" s="57">
        <f t="shared" si="17"/>
        <v>789</v>
      </c>
      <c r="K34" s="57">
        <f t="shared" si="17"/>
        <v>44</v>
      </c>
      <c r="Q34" s="3"/>
      <c r="R34" s="17"/>
      <c r="S34" s="18"/>
      <c r="T34" s="18"/>
      <c r="U34" s="18"/>
      <c r="V34" s="18"/>
      <c r="W34" s="3"/>
      <c r="X34" s="3"/>
    </row>
    <row r="35" spans="1:24" x14ac:dyDescent="0.2">
      <c r="A35" s="58"/>
      <c r="B35" s="95" t="s">
        <v>96</v>
      </c>
      <c r="C35" s="61">
        <v>145</v>
      </c>
      <c r="D35" s="61">
        <v>79</v>
      </c>
      <c r="E35" s="61">
        <v>66</v>
      </c>
      <c r="F35" s="61">
        <v>12</v>
      </c>
      <c r="G35" s="61">
        <v>3</v>
      </c>
      <c r="H35" s="61">
        <v>57</v>
      </c>
      <c r="I35" s="61">
        <v>57</v>
      </c>
      <c r="J35" s="61">
        <v>117</v>
      </c>
      <c r="K35" s="61">
        <v>3</v>
      </c>
      <c r="Q35" s="3"/>
      <c r="R35" s="17"/>
      <c r="S35" s="18"/>
      <c r="T35" s="18"/>
      <c r="U35" s="18"/>
      <c r="V35" s="18"/>
      <c r="W35" s="3"/>
      <c r="X35" s="3"/>
    </row>
    <row r="36" spans="1:24" x14ac:dyDescent="0.2">
      <c r="A36" s="58"/>
      <c r="B36" s="95" t="s">
        <v>98</v>
      </c>
      <c r="C36" s="61">
        <v>1019</v>
      </c>
      <c r="D36" s="61">
        <v>532</v>
      </c>
      <c r="E36" s="61">
        <v>487</v>
      </c>
      <c r="F36" s="61">
        <v>80</v>
      </c>
      <c r="G36" s="61">
        <v>40</v>
      </c>
      <c r="H36" s="61">
        <v>217</v>
      </c>
      <c r="I36" s="61">
        <v>415</v>
      </c>
      <c r="J36" s="61">
        <v>672</v>
      </c>
      <c r="K36" s="61">
        <v>41</v>
      </c>
      <c r="Q36" s="3"/>
      <c r="R36" s="17"/>
      <c r="S36" s="18"/>
      <c r="T36" s="18"/>
      <c r="U36" s="18"/>
      <c r="V36" s="18"/>
      <c r="W36" s="3"/>
      <c r="X36" s="3"/>
    </row>
    <row r="37" spans="1:24" x14ac:dyDescent="0.2">
      <c r="A37" s="58"/>
      <c r="B37" s="44"/>
      <c r="C37" s="57"/>
      <c r="D37" s="57"/>
      <c r="E37" s="57"/>
      <c r="F37" s="57"/>
      <c r="G37" s="57"/>
      <c r="H37" s="57"/>
      <c r="I37" s="57"/>
      <c r="J37" s="57"/>
      <c r="K37" s="57"/>
      <c r="Q37" s="3"/>
      <c r="R37" s="17"/>
      <c r="S37" s="18"/>
      <c r="T37" s="18"/>
      <c r="U37" s="18"/>
      <c r="V37" s="18"/>
      <c r="W37" s="3"/>
      <c r="X37" s="3"/>
    </row>
    <row r="38" spans="1:24" x14ac:dyDescent="0.2">
      <c r="A38" s="58"/>
      <c r="B38" s="16" t="s">
        <v>97</v>
      </c>
      <c r="C38" s="57">
        <f>C32+C35</f>
        <v>1397</v>
      </c>
      <c r="D38" s="57">
        <f t="shared" ref="D38:K38" si="18">D32+D35</f>
        <v>704</v>
      </c>
      <c r="E38" s="57">
        <f t="shared" si="18"/>
        <v>693</v>
      </c>
      <c r="F38" s="57">
        <f t="shared" si="18"/>
        <v>115</v>
      </c>
      <c r="G38" s="57">
        <f t="shared" si="18"/>
        <v>31</v>
      </c>
      <c r="H38" s="57">
        <f t="shared" si="18"/>
        <v>499</v>
      </c>
      <c r="I38" s="57">
        <f t="shared" si="18"/>
        <v>796</v>
      </c>
      <c r="J38" s="57">
        <f t="shared" si="18"/>
        <v>1326</v>
      </c>
      <c r="K38" s="57">
        <f t="shared" si="18"/>
        <v>32</v>
      </c>
      <c r="Q38" s="3"/>
      <c r="R38" s="17"/>
      <c r="S38" s="18"/>
      <c r="T38" s="18"/>
      <c r="U38" s="18"/>
      <c r="V38" s="18"/>
      <c r="W38" s="3"/>
      <c r="X38" s="3"/>
    </row>
    <row r="39" spans="1:24" ht="13.5" thickBot="1" x14ac:dyDescent="0.25">
      <c r="A39" s="58"/>
      <c r="B39" s="16" t="s">
        <v>99</v>
      </c>
      <c r="C39" s="59">
        <f>C33+C36</f>
        <v>12467</v>
      </c>
      <c r="D39" s="59">
        <f t="shared" ref="D39:K39" si="19">D33+D36</f>
        <v>6508</v>
      </c>
      <c r="E39" s="59">
        <f t="shared" si="19"/>
        <v>5959</v>
      </c>
      <c r="F39" s="59">
        <f t="shared" si="19"/>
        <v>971</v>
      </c>
      <c r="G39" s="59">
        <f t="shared" si="19"/>
        <v>367</v>
      </c>
      <c r="H39" s="59">
        <f t="shared" si="19"/>
        <v>3847</v>
      </c>
      <c r="I39" s="59">
        <f t="shared" si="19"/>
        <v>4845</v>
      </c>
      <c r="J39" s="59">
        <f t="shared" si="19"/>
        <v>9059</v>
      </c>
      <c r="K39" s="59">
        <f t="shared" si="19"/>
        <v>373</v>
      </c>
      <c r="Q39" s="3"/>
      <c r="R39" s="25"/>
      <c r="S39" s="19"/>
      <c r="T39" s="19"/>
      <c r="U39" s="19"/>
      <c r="V39" s="22"/>
      <c r="W39" s="3"/>
      <c r="X39" s="3"/>
    </row>
    <row r="40" spans="1:24" ht="13.5" thickBot="1" x14ac:dyDescent="0.25">
      <c r="A40" s="107" t="s">
        <v>2</v>
      </c>
      <c r="B40" s="108"/>
      <c r="C40" s="33">
        <f>SUM(C38:C39)</f>
        <v>13864</v>
      </c>
      <c r="D40" s="14">
        <f t="shared" ref="D40:K40" si="20">SUM(D38:D39)</f>
        <v>7212</v>
      </c>
      <c r="E40" s="15">
        <f t="shared" si="20"/>
        <v>6652</v>
      </c>
      <c r="F40" s="34">
        <f t="shared" si="20"/>
        <v>1086</v>
      </c>
      <c r="G40" s="33">
        <f t="shared" si="20"/>
        <v>398</v>
      </c>
      <c r="H40" s="14">
        <f t="shared" si="20"/>
        <v>4346</v>
      </c>
      <c r="I40" s="14">
        <f t="shared" si="20"/>
        <v>5641</v>
      </c>
      <c r="J40" s="15">
        <f t="shared" si="20"/>
        <v>10385</v>
      </c>
      <c r="K40" s="31">
        <f t="shared" si="20"/>
        <v>405</v>
      </c>
      <c r="Q40" s="3"/>
      <c r="R40" s="8"/>
      <c r="S40" s="21"/>
      <c r="T40" s="21"/>
      <c r="U40" s="21"/>
      <c r="V40" s="21"/>
      <c r="W40" s="3"/>
      <c r="X40" s="3"/>
    </row>
    <row r="41" spans="1:24" s="28" customFormat="1" ht="13.5" thickBot="1" x14ac:dyDescent="0.25">
      <c r="A41" s="29"/>
      <c r="B41" s="47" t="s">
        <v>77</v>
      </c>
      <c r="C41" s="35">
        <f>C38</f>
        <v>1397</v>
      </c>
      <c r="D41" s="35">
        <f t="shared" ref="D41:K41" si="21">D38</f>
        <v>704</v>
      </c>
      <c r="E41" s="35">
        <f t="shared" si="21"/>
        <v>693</v>
      </c>
      <c r="F41" s="35">
        <f t="shared" si="21"/>
        <v>115</v>
      </c>
      <c r="G41" s="35">
        <f t="shared" si="21"/>
        <v>31</v>
      </c>
      <c r="H41" s="35">
        <f t="shared" si="21"/>
        <v>499</v>
      </c>
      <c r="I41" s="35">
        <f t="shared" si="21"/>
        <v>796</v>
      </c>
      <c r="J41" s="35">
        <f t="shared" si="21"/>
        <v>1326</v>
      </c>
      <c r="K41" s="35">
        <f t="shared" si="21"/>
        <v>32</v>
      </c>
      <c r="Q41" s="3"/>
      <c r="R41" s="8"/>
      <c r="S41" s="21"/>
      <c r="T41" s="21"/>
      <c r="U41" s="21"/>
      <c r="V41" s="21"/>
      <c r="W41" s="3"/>
      <c r="X41" s="3"/>
    </row>
    <row r="42" spans="1:24" ht="13.5" thickBot="1" x14ac:dyDescent="0.25">
      <c r="A42" s="110" t="s">
        <v>11</v>
      </c>
      <c r="B42" s="111"/>
      <c r="C42" s="112" t="s">
        <v>7</v>
      </c>
      <c r="D42" s="113"/>
      <c r="E42" s="114"/>
      <c r="F42" s="115" t="str">
        <f>"GRUPOS"</f>
        <v>GRUPOS</v>
      </c>
      <c r="G42" s="112" t="s">
        <v>8</v>
      </c>
      <c r="H42" s="113"/>
      <c r="I42" s="113"/>
      <c r="J42" s="114"/>
      <c r="K42" s="117" t="str">
        <f>"ESCUELAS"</f>
        <v>ESCUELAS</v>
      </c>
      <c r="Q42" s="3"/>
      <c r="R42" s="4"/>
      <c r="S42" s="4"/>
      <c r="T42" s="4"/>
      <c r="U42" s="4"/>
      <c r="V42" s="3"/>
      <c r="W42" s="3"/>
      <c r="X42" s="3"/>
    </row>
    <row r="43" spans="1:24" ht="13.5" thickBot="1" x14ac:dyDescent="0.25">
      <c r="A43" s="107" t="s">
        <v>29</v>
      </c>
      <c r="B43" s="109"/>
      <c r="C43" s="32" t="str">
        <f>"TOTAL"</f>
        <v>TOTAL</v>
      </c>
      <c r="D43" s="12" t="str">
        <f>"HOM"</f>
        <v>HOM</v>
      </c>
      <c r="E43" s="13" t="str">
        <f>"MUJ"</f>
        <v>MUJ</v>
      </c>
      <c r="F43" s="116"/>
      <c r="G43" s="32" t="str">
        <f>"DIRECTOR"</f>
        <v>DIRECTOR</v>
      </c>
      <c r="H43" s="12" t="str">
        <f>"DOCENTE"</f>
        <v>DOCENTE</v>
      </c>
      <c r="I43" s="12" t="str">
        <f>"APOYO"</f>
        <v>APOYO</v>
      </c>
      <c r="J43" s="13" t="str">
        <f>"TOTAL"</f>
        <v>TOTAL</v>
      </c>
      <c r="K43" s="118"/>
      <c r="Q43" s="3"/>
      <c r="R43" s="3"/>
      <c r="S43" s="3"/>
      <c r="T43" s="3"/>
      <c r="U43" s="3"/>
      <c r="V43" s="3"/>
      <c r="W43" s="3"/>
      <c r="X43" s="3"/>
    </row>
    <row r="44" spans="1:24" x14ac:dyDescent="0.2">
      <c r="A44" s="58" t="s">
        <v>0</v>
      </c>
      <c r="B44" s="56"/>
      <c r="C44" s="57">
        <f>C45</f>
        <v>8280</v>
      </c>
      <c r="D44" s="57">
        <f t="shared" ref="D44:K44" si="22">D45</f>
        <v>4269</v>
      </c>
      <c r="E44" s="57">
        <f t="shared" si="22"/>
        <v>4011</v>
      </c>
      <c r="F44" s="57">
        <f t="shared" si="22"/>
        <v>640</v>
      </c>
      <c r="G44" s="57">
        <f t="shared" si="22"/>
        <v>152</v>
      </c>
      <c r="H44" s="57">
        <f t="shared" si="22"/>
        <v>1785</v>
      </c>
      <c r="I44" s="57">
        <f t="shared" si="22"/>
        <v>1158</v>
      </c>
      <c r="J44" s="57">
        <f t="shared" si="22"/>
        <v>3095</v>
      </c>
      <c r="K44" s="57">
        <f t="shared" si="22"/>
        <v>154</v>
      </c>
      <c r="Q44" s="3"/>
      <c r="R44" s="17"/>
      <c r="S44" s="106"/>
      <c r="T44" s="106"/>
      <c r="U44" s="106"/>
      <c r="V44" s="106"/>
      <c r="W44" s="3"/>
      <c r="X44" s="3"/>
    </row>
    <row r="45" spans="1:24" x14ac:dyDescent="0.2">
      <c r="A45" s="58"/>
      <c r="B45" s="44" t="s">
        <v>48</v>
      </c>
      <c r="C45" s="61">
        <v>8280</v>
      </c>
      <c r="D45" s="61">
        <v>4269</v>
      </c>
      <c r="E45" s="61">
        <v>4011</v>
      </c>
      <c r="F45" s="61">
        <v>640</v>
      </c>
      <c r="G45" s="61">
        <v>152</v>
      </c>
      <c r="H45" s="61">
        <v>1785</v>
      </c>
      <c r="I45" s="61">
        <v>1158</v>
      </c>
      <c r="J45" s="61">
        <v>3095</v>
      </c>
      <c r="K45" s="61">
        <v>154</v>
      </c>
      <c r="Q45" s="3"/>
      <c r="R45" s="17"/>
      <c r="S45" s="18"/>
      <c r="T45" s="18"/>
      <c r="U45" s="18"/>
      <c r="V45" s="18"/>
      <c r="W45" s="3"/>
      <c r="X45" s="3"/>
    </row>
    <row r="46" spans="1:24" x14ac:dyDescent="0.2">
      <c r="A46" s="58" t="s">
        <v>1</v>
      </c>
      <c r="B46" s="56"/>
      <c r="C46" s="59">
        <f>C47</f>
        <v>633</v>
      </c>
      <c r="D46" s="59">
        <f t="shared" ref="D46:K46" si="23">D47</f>
        <v>331</v>
      </c>
      <c r="E46" s="59">
        <f t="shared" si="23"/>
        <v>302</v>
      </c>
      <c r="F46" s="59">
        <f t="shared" si="23"/>
        <v>47</v>
      </c>
      <c r="G46" s="59">
        <f t="shared" si="23"/>
        <v>12</v>
      </c>
      <c r="H46" s="59">
        <f t="shared" si="23"/>
        <v>134</v>
      </c>
      <c r="I46" s="59">
        <f t="shared" si="23"/>
        <v>90</v>
      </c>
      <c r="J46" s="59">
        <f t="shared" si="23"/>
        <v>236</v>
      </c>
      <c r="K46" s="59">
        <f t="shared" si="23"/>
        <v>12</v>
      </c>
      <c r="Q46" s="3"/>
      <c r="R46" s="17"/>
      <c r="S46" s="18"/>
      <c r="T46" s="18"/>
      <c r="U46" s="18"/>
      <c r="V46" s="18"/>
      <c r="W46" s="3"/>
      <c r="X46" s="3"/>
    </row>
    <row r="47" spans="1:24" x14ac:dyDescent="0.2">
      <c r="A47" s="58"/>
      <c r="B47" s="44" t="s">
        <v>48</v>
      </c>
      <c r="C47" s="61">
        <v>633</v>
      </c>
      <c r="D47" s="61">
        <v>331</v>
      </c>
      <c r="E47" s="61">
        <v>302</v>
      </c>
      <c r="F47" s="61">
        <v>47</v>
      </c>
      <c r="G47" s="61">
        <v>12</v>
      </c>
      <c r="H47" s="61">
        <v>134</v>
      </c>
      <c r="I47" s="61">
        <v>90</v>
      </c>
      <c r="J47" s="61">
        <v>236</v>
      </c>
      <c r="K47" s="61">
        <v>12</v>
      </c>
      <c r="Q47" s="3"/>
      <c r="R47" s="17"/>
      <c r="S47" s="18"/>
      <c r="T47" s="18"/>
      <c r="U47" s="18"/>
      <c r="V47" s="18"/>
      <c r="W47" s="3"/>
      <c r="X47" s="3"/>
    </row>
    <row r="48" spans="1:24" x14ac:dyDescent="0.2">
      <c r="A48" s="58"/>
      <c r="B48" s="44"/>
      <c r="C48" s="57"/>
      <c r="D48" s="57"/>
      <c r="E48" s="57"/>
      <c r="F48" s="57"/>
      <c r="G48" s="57"/>
      <c r="H48" s="57"/>
      <c r="I48" s="57"/>
      <c r="J48" s="57"/>
      <c r="K48" s="57"/>
      <c r="Q48" s="3"/>
      <c r="R48" s="17"/>
      <c r="S48" s="18"/>
      <c r="T48" s="18"/>
      <c r="U48" s="18"/>
      <c r="V48" s="18"/>
      <c r="W48" s="3"/>
      <c r="X48" s="3"/>
    </row>
    <row r="49" spans="1:24" ht="13.5" thickBot="1" x14ac:dyDescent="0.25">
      <c r="A49" s="58"/>
      <c r="B49" s="16" t="s">
        <v>49</v>
      </c>
      <c r="C49" s="57">
        <f>C45+C47</f>
        <v>8913</v>
      </c>
      <c r="D49" s="57">
        <f t="shared" ref="D49:K49" si="24">D45+D47</f>
        <v>4600</v>
      </c>
      <c r="E49" s="57">
        <f t="shared" si="24"/>
        <v>4313</v>
      </c>
      <c r="F49" s="57">
        <f t="shared" si="24"/>
        <v>687</v>
      </c>
      <c r="G49" s="57">
        <f t="shared" si="24"/>
        <v>164</v>
      </c>
      <c r="H49" s="57">
        <f t="shared" si="24"/>
        <v>1919</v>
      </c>
      <c r="I49" s="57">
        <f t="shared" si="24"/>
        <v>1248</v>
      </c>
      <c r="J49" s="57">
        <f t="shared" si="24"/>
        <v>3331</v>
      </c>
      <c r="K49" s="57">
        <f t="shared" si="24"/>
        <v>166</v>
      </c>
      <c r="Q49" s="3"/>
      <c r="R49" s="17"/>
      <c r="S49" s="18"/>
      <c r="T49" s="18"/>
      <c r="U49" s="18"/>
      <c r="V49" s="18"/>
      <c r="W49" s="3"/>
      <c r="X49" s="3"/>
    </row>
    <row r="50" spans="1:24" ht="13.5" thickBot="1" x14ac:dyDescent="0.25">
      <c r="A50" s="107" t="s">
        <v>2</v>
      </c>
      <c r="B50" s="108"/>
      <c r="C50" s="33">
        <f>SUM(C49)</f>
        <v>8913</v>
      </c>
      <c r="D50" s="14">
        <f t="shared" ref="D50:K50" si="25">SUM(D49)</f>
        <v>4600</v>
      </c>
      <c r="E50" s="15">
        <f t="shared" si="25"/>
        <v>4313</v>
      </c>
      <c r="F50" s="34">
        <f t="shared" si="25"/>
        <v>687</v>
      </c>
      <c r="G50" s="33">
        <f t="shared" si="25"/>
        <v>164</v>
      </c>
      <c r="H50" s="14">
        <f t="shared" si="25"/>
        <v>1919</v>
      </c>
      <c r="I50" s="14">
        <f t="shared" si="25"/>
        <v>1248</v>
      </c>
      <c r="J50" s="15">
        <f t="shared" si="25"/>
        <v>3331</v>
      </c>
      <c r="K50" s="31">
        <f t="shared" si="25"/>
        <v>166</v>
      </c>
      <c r="Q50" s="3"/>
      <c r="R50" s="8"/>
      <c r="S50" s="21"/>
      <c r="T50" s="21"/>
      <c r="U50" s="21"/>
      <c r="V50" s="21"/>
      <c r="W50" s="3"/>
      <c r="X50" s="3"/>
    </row>
    <row r="51" spans="1:24" s="28" customFormat="1" ht="13.5" thickBot="1" x14ac:dyDescent="0.25">
      <c r="A51" s="29"/>
      <c r="B51" s="47" t="s">
        <v>77</v>
      </c>
      <c r="C51" s="35">
        <f>C49</f>
        <v>8913</v>
      </c>
      <c r="D51" s="35">
        <f t="shared" ref="D51:K51" si="26">D49</f>
        <v>4600</v>
      </c>
      <c r="E51" s="35">
        <f t="shared" si="26"/>
        <v>4313</v>
      </c>
      <c r="F51" s="35">
        <f t="shared" si="26"/>
        <v>687</v>
      </c>
      <c r="G51" s="35">
        <f t="shared" si="26"/>
        <v>164</v>
      </c>
      <c r="H51" s="35">
        <f t="shared" si="26"/>
        <v>1919</v>
      </c>
      <c r="I51" s="35">
        <f t="shared" si="26"/>
        <v>1248</v>
      </c>
      <c r="J51" s="35">
        <f t="shared" si="26"/>
        <v>3331</v>
      </c>
      <c r="K51" s="35">
        <f t="shared" si="26"/>
        <v>166</v>
      </c>
      <c r="Q51" s="3"/>
      <c r="R51" s="8"/>
      <c r="S51" s="21"/>
      <c r="T51" s="21"/>
      <c r="U51" s="21"/>
      <c r="V51" s="21"/>
      <c r="W51" s="3"/>
      <c r="X51" s="3"/>
    </row>
    <row r="52" spans="1:24" s="28" customFormat="1" ht="13.5" thickBot="1" x14ac:dyDescent="0.25">
      <c r="A52" s="110" t="s">
        <v>10</v>
      </c>
      <c r="B52" s="111"/>
      <c r="C52" s="112" t="s">
        <v>7</v>
      </c>
      <c r="D52" s="113"/>
      <c r="E52" s="114"/>
      <c r="F52" s="115" t="str">
        <f>"GRUPOS"</f>
        <v>GRUPOS</v>
      </c>
      <c r="G52" s="112" t="s">
        <v>8</v>
      </c>
      <c r="H52" s="113"/>
      <c r="I52" s="113"/>
      <c r="J52" s="114"/>
      <c r="K52" s="117" t="str">
        <f>"ESCUELAS"</f>
        <v>ESCUELAS</v>
      </c>
      <c r="Q52" s="3"/>
      <c r="R52" s="8"/>
      <c r="S52" s="21"/>
      <c r="T52" s="21"/>
      <c r="U52" s="21"/>
      <c r="V52" s="21"/>
      <c r="W52" s="3"/>
      <c r="X52" s="3"/>
    </row>
    <row r="53" spans="1:24" s="28" customFormat="1" ht="13.5" thickBot="1" x14ac:dyDescent="0.25">
      <c r="A53" s="107" t="s">
        <v>29</v>
      </c>
      <c r="B53" s="109"/>
      <c r="C53" s="32" t="str">
        <f>"TOTAL"</f>
        <v>TOTAL</v>
      </c>
      <c r="D53" s="12" t="str">
        <f>"HOM"</f>
        <v>HOM</v>
      </c>
      <c r="E53" s="13" t="str">
        <f>"MUJ"</f>
        <v>MUJ</v>
      </c>
      <c r="F53" s="116"/>
      <c r="G53" s="32" t="str">
        <f>"DIRECTOR"</f>
        <v>DIRECTOR</v>
      </c>
      <c r="H53" s="12" t="str">
        <f>"DOCENTE"</f>
        <v>DOCENTE</v>
      </c>
      <c r="I53" s="12" t="str">
        <f>"APOYO"</f>
        <v>APOYO</v>
      </c>
      <c r="J53" s="13" t="str">
        <f>"TOTAL"</f>
        <v>TOTAL</v>
      </c>
      <c r="K53" s="118"/>
      <c r="Q53" s="3"/>
      <c r="R53" s="8"/>
      <c r="S53" s="21"/>
      <c r="T53" s="21"/>
      <c r="U53" s="21"/>
      <c r="V53" s="21"/>
      <c r="W53" s="3"/>
      <c r="X53" s="3"/>
    </row>
    <row r="54" spans="1:24" x14ac:dyDescent="0.2">
      <c r="A54" s="58" t="s">
        <v>0</v>
      </c>
      <c r="B54" s="56"/>
      <c r="C54" s="57">
        <f t="shared" ref="C54:K54" si="27">C55</f>
        <v>380</v>
      </c>
      <c r="D54" s="57">
        <f t="shared" si="27"/>
        <v>200</v>
      </c>
      <c r="E54" s="57">
        <f t="shared" si="27"/>
        <v>180</v>
      </c>
      <c r="F54" s="57">
        <f t="shared" si="27"/>
        <v>23</v>
      </c>
      <c r="G54" s="57">
        <f t="shared" si="27"/>
        <v>4</v>
      </c>
      <c r="H54" s="57">
        <f t="shared" si="27"/>
        <v>122</v>
      </c>
      <c r="I54" s="57">
        <f t="shared" si="27"/>
        <v>209</v>
      </c>
      <c r="J54" s="57">
        <f t="shared" si="27"/>
        <v>335</v>
      </c>
      <c r="K54" s="57">
        <f t="shared" si="27"/>
        <v>4</v>
      </c>
      <c r="Q54" s="3"/>
      <c r="R54" s="17"/>
      <c r="S54" s="106"/>
      <c r="T54" s="106"/>
      <c r="U54" s="106"/>
      <c r="V54" s="106"/>
      <c r="W54" s="3"/>
      <c r="X54" s="3"/>
    </row>
    <row r="55" spans="1:24" x14ac:dyDescent="0.2">
      <c r="A55" s="58"/>
      <c r="B55" s="44" t="s">
        <v>15</v>
      </c>
      <c r="C55" s="61">
        <v>380</v>
      </c>
      <c r="D55" s="61">
        <v>200</v>
      </c>
      <c r="E55" s="61">
        <v>180</v>
      </c>
      <c r="F55" s="61">
        <v>23</v>
      </c>
      <c r="G55" s="61">
        <v>4</v>
      </c>
      <c r="H55" s="61">
        <v>122</v>
      </c>
      <c r="I55" s="61">
        <v>209</v>
      </c>
      <c r="J55" s="61">
        <v>335</v>
      </c>
      <c r="K55" s="61">
        <v>4</v>
      </c>
      <c r="Q55" s="3"/>
      <c r="R55" s="17"/>
      <c r="S55" s="18"/>
      <c r="T55" s="18"/>
      <c r="U55" s="18"/>
      <c r="V55" s="18"/>
      <c r="W55" s="3"/>
      <c r="X55" s="3"/>
    </row>
    <row r="56" spans="1:24" x14ac:dyDescent="0.2">
      <c r="A56" s="58" t="s">
        <v>1</v>
      </c>
      <c r="B56" s="56"/>
      <c r="C56" s="59">
        <f t="shared" ref="C56:K56" si="28">C57</f>
        <v>82</v>
      </c>
      <c r="D56" s="59">
        <f t="shared" si="28"/>
        <v>38</v>
      </c>
      <c r="E56" s="59">
        <f t="shared" si="28"/>
        <v>44</v>
      </c>
      <c r="F56" s="59">
        <f t="shared" si="28"/>
        <v>11</v>
      </c>
      <c r="G56" s="59">
        <f t="shared" si="28"/>
        <v>2</v>
      </c>
      <c r="H56" s="59">
        <f t="shared" si="28"/>
        <v>42</v>
      </c>
      <c r="I56" s="59">
        <f t="shared" si="28"/>
        <v>123</v>
      </c>
      <c r="J56" s="59">
        <f t="shared" si="28"/>
        <v>167</v>
      </c>
      <c r="K56" s="59">
        <f t="shared" si="28"/>
        <v>2</v>
      </c>
      <c r="Q56" s="3"/>
      <c r="R56" s="17"/>
      <c r="S56" s="18"/>
      <c r="T56" s="18"/>
      <c r="U56" s="18"/>
      <c r="V56" s="18"/>
      <c r="W56" s="3"/>
      <c r="X56" s="3"/>
    </row>
    <row r="57" spans="1:24" x14ac:dyDescent="0.2">
      <c r="A57" s="58"/>
      <c r="B57" s="44" t="s">
        <v>15</v>
      </c>
      <c r="C57" s="61">
        <v>82</v>
      </c>
      <c r="D57" s="61">
        <v>38</v>
      </c>
      <c r="E57" s="61">
        <v>44</v>
      </c>
      <c r="F57" s="61">
        <v>11</v>
      </c>
      <c r="G57" s="61">
        <v>2</v>
      </c>
      <c r="H57" s="61">
        <v>42</v>
      </c>
      <c r="I57" s="61">
        <v>123</v>
      </c>
      <c r="J57" s="61">
        <v>167</v>
      </c>
      <c r="K57" s="61">
        <v>2</v>
      </c>
      <c r="Q57" s="3"/>
      <c r="R57" s="17"/>
      <c r="S57" s="18"/>
      <c r="T57" s="18"/>
      <c r="U57" s="18"/>
      <c r="V57" s="18"/>
      <c r="W57" s="3"/>
      <c r="X57" s="3"/>
    </row>
    <row r="58" spans="1:24" x14ac:dyDescent="0.2">
      <c r="A58" s="58"/>
      <c r="B58" s="44"/>
      <c r="C58" s="57"/>
      <c r="D58" s="57"/>
      <c r="E58" s="57"/>
      <c r="F58" s="57"/>
      <c r="G58" s="57"/>
      <c r="H58" s="57"/>
      <c r="I58" s="57"/>
      <c r="J58" s="57"/>
      <c r="K58" s="57"/>
      <c r="Q58" s="3"/>
      <c r="R58" s="17"/>
      <c r="S58" s="18"/>
      <c r="T58" s="18"/>
      <c r="U58" s="18"/>
      <c r="V58" s="18"/>
      <c r="W58" s="3"/>
      <c r="X58" s="3"/>
    </row>
    <row r="59" spans="1:24" ht="13.5" thickBot="1" x14ac:dyDescent="0.25">
      <c r="A59" s="58"/>
      <c r="B59" s="16" t="s">
        <v>50</v>
      </c>
      <c r="C59" s="57">
        <f>C55+C57</f>
        <v>462</v>
      </c>
      <c r="D59" s="57">
        <f t="shared" ref="D59:K59" si="29">D55+D57</f>
        <v>238</v>
      </c>
      <c r="E59" s="57">
        <f t="shared" si="29"/>
        <v>224</v>
      </c>
      <c r="F59" s="57">
        <f t="shared" si="29"/>
        <v>34</v>
      </c>
      <c r="G59" s="57">
        <f t="shared" si="29"/>
        <v>6</v>
      </c>
      <c r="H59" s="57">
        <f t="shared" si="29"/>
        <v>164</v>
      </c>
      <c r="I59" s="57">
        <f t="shared" si="29"/>
        <v>332</v>
      </c>
      <c r="J59" s="57">
        <f t="shared" si="29"/>
        <v>502</v>
      </c>
      <c r="K59" s="57">
        <f t="shared" si="29"/>
        <v>6</v>
      </c>
      <c r="Q59" s="3"/>
      <c r="R59" s="17"/>
      <c r="S59" s="18"/>
      <c r="T59" s="18"/>
      <c r="U59" s="18"/>
      <c r="V59" s="18"/>
      <c r="W59" s="3"/>
      <c r="X59" s="3"/>
    </row>
    <row r="60" spans="1:24" s="28" customFormat="1" ht="13.5" thickBot="1" x14ac:dyDescent="0.25">
      <c r="A60" s="107" t="s">
        <v>2</v>
      </c>
      <c r="B60" s="108"/>
      <c r="C60" s="33">
        <f t="shared" ref="C60:K60" si="30">SUM(C59)</f>
        <v>462</v>
      </c>
      <c r="D60" s="14">
        <f t="shared" si="30"/>
        <v>238</v>
      </c>
      <c r="E60" s="15">
        <f t="shared" si="30"/>
        <v>224</v>
      </c>
      <c r="F60" s="34">
        <f t="shared" si="30"/>
        <v>34</v>
      </c>
      <c r="G60" s="33">
        <f t="shared" si="30"/>
        <v>6</v>
      </c>
      <c r="H60" s="14">
        <f t="shared" si="30"/>
        <v>164</v>
      </c>
      <c r="I60" s="14">
        <f t="shared" si="30"/>
        <v>332</v>
      </c>
      <c r="J60" s="15">
        <f t="shared" si="30"/>
        <v>502</v>
      </c>
      <c r="K60" s="31">
        <f t="shared" si="30"/>
        <v>6</v>
      </c>
      <c r="Q60" s="3"/>
      <c r="R60" s="8"/>
      <c r="S60" s="21"/>
      <c r="T60" s="21"/>
      <c r="U60" s="21"/>
      <c r="V60" s="21"/>
      <c r="W60" s="3"/>
      <c r="X60" s="3"/>
    </row>
    <row r="61" spans="1:24" s="28" customFormat="1" x14ac:dyDescent="0.2">
      <c r="A61" s="29"/>
      <c r="B61" s="29"/>
      <c r="C61" s="11"/>
      <c r="D61" s="11"/>
      <c r="E61" s="11"/>
      <c r="F61" s="11"/>
      <c r="G61" s="11"/>
      <c r="H61" s="11"/>
      <c r="I61" s="11"/>
      <c r="J61" s="11"/>
      <c r="K61" s="11"/>
      <c r="Q61" s="3"/>
      <c r="R61" s="8"/>
      <c r="S61" s="21"/>
      <c r="T61" s="21"/>
      <c r="U61" s="21"/>
      <c r="V61" s="21"/>
      <c r="W61" s="3"/>
      <c r="X61" s="3"/>
    </row>
    <row r="62" spans="1:24" x14ac:dyDescent="0.2">
      <c r="A62" s="63" t="s">
        <v>117</v>
      </c>
      <c r="Q62" s="3"/>
      <c r="R62" s="3"/>
      <c r="S62" s="3"/>
      <c r="T62" s="3"/>
      <c r="U62" s="3"/>
      <c r="V62" s="3"/>
      <c r="W62" s="3"/>
      <c r="X62" s="3"/>
    </row>
    <row r="63" spans="1:24" x14ac:dyDescent="0.2">
      <c r="A63" s="1"/>
      <c r="B63" s="2"/>
      <c r="Q63" s="36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</sheetData>
  <mergeCells count="35">
    <mergeCell ref="A60:B60"/>
    <mergeCell ref="A52:B52"/>
    <mergeCell ref="C52:E52"/>
    <mergeCell ref="F52:F53"/>
    <mergeCell ref="G52:J52"/>
    <mergeCell ref="A10:B10"/>
    <mergeCell ref="C10:E10"/>
    <mergeCell ref="F10:F11"/>
    <mergeCell ref="G10:J10"/>
    <mergeCell ref="J6:K6"/>
    <mergeCell ref="A11:B11"/>
    <mergeCell ref="A8:K8"/>
    <mergeCell ref="H6:I6"/>
    <mergeCell ref="K10:K11"/>
    <mergeCell ref="A29:B29"/>
    <mergeCell ref="S12:V12"/>
    <mergeCell ref="S31:V31"/>
    <mergeCell ref="C29:E29"/>
    <mergeCell ref="F29:F30"/>
    <mergeCell ref="G29:J29"/>
    <mergeCell ref="K29:K30"/>
    <mergeCell ref="A27:B27"/>
    <mergeCell ref="A30:B30"/>
    <mergeCell ref="S54:V54"/>
    <mergeCell ref="A40:B40"/>
    <mergeCell ref="A43:B43"/>
    <mergeCell ref="A50:B50"/>
    <mergeCell ref="A42:B42"/>
    <mergeCell ref="C42:E42"/>
    <mergeCell ref="F42:F43"/>
    <mergeCell ref="G42:J42"/>
    <mergeCell ref="K42:K43"/>
    <mergeCell ref="S44:V44"/>
    <mergeCell ref="K52:K53"/>
    <mergeCell ref="A53:B53"/>
  </mergeCells>
  <phoneticPr fontId="2" type="noConversion"/>
  <hyperlinks>
    <hyperlink ref="J6" location="Total!A1" display="REGRESAR"/>
    <hyperlink ref="H6:I6" location="Glosario!A1" display="GLOSARIO"/>
    <hyperlink ref="J6:K6" location="AFSEDF!A1" display="REGRESAR"/>
  </hyperlinks>
  <pageMargins left="0.75" right="0.75" top="1" bottom="1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1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8.7109375" customWidth="1"/>
    <col min="3" max="3" width="18.7109375" customWidth="1"/>
    <col min="4" max="12" width="10.7109375" style="24" customWidth="1"/>
    <col min="13" max="13" width="9.7109375" bestFit="1" customWidth="1"/>
    <col min="14" max="14" width="9.28515625" bestFit="1" customWidth="1"/>
    <col min="15" max="15" width="9.7109375" bestFit="1" customWidth="1"/>
  </cols>
  <sheetData>
    <row r="1" spans="1:25" x14ac:dyDescent="0.2">
      <c r="R1" s="3"/>
      <c r="S1" s="3"/>
      <c r="T1" s="3"/>
      <c r="U1" s="3"/>
      <c r="V1" s="3"/>
      <c r="W1" s="3"/>
      <c r="X1" s="3"/>
      <c r="Y1" s="3"/>
    </row>
    <row r="2" spans="1:25" x14ac:dyDescent="0.2">
      <c r="R2" s="3"/>
      <c r="S2" s="3"/>
      <c r="T2" s="3"/>
      <c r="U2" s="3"/>
      <c r="V2" s="3"/>
      <c r="W2" s="3"/>
      <c r="X2" s="3"/>
      <c r="Y2" s="3"/>
    </row>
    <row r="3" spans="1:25" x14ac:dyDescent="0.2">
      <c r="R3" s="3"/>
      <c r="S3" s="3"/>
      <c r="T3" s="3"/>
      <c r="U3" s="3"/>
      <c r="V3" s="3"/>
      <c r="W3" s="3"/>
      <c r="X3" s="3"/>
      <c r="Y3" s="3"/>
    </row>
    <row r="4" spans="1:25" x14ac:dyDescent="0.2">
      <c r="R4" s="3"/>
      <c r="S4" s="3"/>
      <c r="T4" s="3"/>
      <c r="U4" s="3"/>
      <c r="V4" s="3"/>
      <c r="W4" s="3"/>
      <c r="X4" s="3"/>
      <c r="Y4" s="3"/>
    </row>
    <row r="5" spans="1:25" x14ac:dyDescent="0.2">
      <c r="R5" s="3"/>
      <c r="S5" s="3"/>
      <c r="T5" s="3"/>
      <c r="U5" s="3"/>
      <c r="V5" s="3"/>
      <c r="W5" s="3"/>
      <c r="X5" s="3"/>
      <c r="Y5" s="3"/>
    </row>
    <row r="6" spans="1:25" x14ac:dyDescent="0.2">
      <c r="I6" s="119" t="s">
        <v>73</v>
      </c>
      <c r="J6" s="119"/>
      <c r="K6" s="119" t="s">
        <v>28</v>
      </c>
      <c r="L6" s="119"/>
      <c r="R6" s="3"/>
      <c r="S6" s="3"/>
      <c r="T6" s="3"/>
      <c r="U6" s="3"/>
      <c r="V6" s="3"/>
      <c r="W6" s="3"/>
      <c r="X6" s="3"/>
      <c r="Y6" s="3"/>
    </row>
    <row r="7" spans="1:25" x14ac:dyDescent="0.2">
      <c r="R7" s="3"/>
      <c r="S7" s="3"/>
      <c r="T7" s="3"/>
      <c r="U7" s="3"/>
      <c r="V7" s="3"/>
      <c r="W7" s="3"/>
      <c r="X7" s="3"/>
      <c r="Y7" s="3"/>
    </row>
    <row r="8" spans="1:25" x14ac:dyDescent="0.2">
      <c r="A8" s="120" t="s">
        <v>109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R8" s="3"/>
      <c r="S8" s="3"/>
      <c r="T8" s="3"/>
      <c r="U8" s="3"/>
      <c r="V8" s="3"/>
      <c r="W8" s="3"/>
      <c r="X8" s="3"/>
      <c r="Y8" s="3"/>
    </row>
    <row r="9" spans="1:25" s="28" customFormat="1" ht="13.5" thickBot="1" x14ac:dyDescent="0.25">
      <c r="A9" s="27"/>
      <c r="B9" s="27"/>
      <c r="C9" s="27"/>
      <c r="D9" s="11"/>
      <c r="E9" s="11"/>
      <c r="F9" s="11"/>
      <c r="G9" s="11"/>
      <c r="H9" s="11"/>
      <c r="I9" s="11"/>
      <c r="J9" s="11"/>
      <c r="K9" s="11"/>
      <c r="L9" s="11"/>
      <c r="R9" s="3"/>
      <c r="S9" s="3"/>
      <c r="T9" s="3"/>
      <c r="U9" s="3"/>
      <c r="V9" s="3"/>
      <c r="W9" s="3"/>
      <c r="X9" s="3"/>
      <c r="Y9" s="3"/>
    </row>
    <row r="10" spans="1:25" ht="13.5" thickBot="1" x14ac:dyDescent="0.25">
      <c r="A10" s="110" t="s">
        <v>9</v>
      </c>
      <c r="B10" s="121"/>
      <c r="C10" s="111"/>
      <c r="D10" s="112" t="s">
        <v>7</v>
      </c>
      <c r="E10" s="113"/>
      <c r="F10" s="114"/>
      <c r="G10" s="115" t="str">
        <f>"GRUPOS"</f>
        <v>GRUPOS</v>
      </c>
      <c r="H10" s="112" t="s">
        <v>8</v>
      </c>
      <c r="I10" s="113"/>
      <c r="J10" s="113"/>
      <c r="K10" s="114"/>
      <c r="L10" s="117" t="str">
        <f>"ESCUELAS"</f>
        <v>ESCUELAS</v>
      </c>
      <c r="R10" s="3"/>
      <c r="S10" s="3"/>
      <c r="T10" s="3"/>
      <c r="U10" s="3"/>
      <c r="V10" s="3"/>
      <c r="W10" s="3"/>
      <c r="X10" s="3"/>
      <c r="Y10" s="3"/>
    </row>
    <row r="11" spans="1:25" ht="13.5" thickBot="1" x14ac:dyDescent="0.25">
      <c r="A11" s="107" t="s">
        <v>29</v>
      </c>
      <c r="B11" s="109"/>
      <c r="C11" s="108"/>
      <c r="D11" s="32" t="str">
        <f>"TOTAL"</f>
        <v>TOTAL</v>
      </c>
      <c r="E11" s="12" t="str">
        <f>"HOM"</f>
        <v>HOM</v>
      </c>
      <c r="F11" s="13" t="str">
        <f>"MUJ"</f>
        <v>MUJ</v>
      </c>
      <c r="G11" s="116"/>
      <c r="H11" s="32" t="str">
        <f>"DIRECTOR"</f>
        <v>DIRECTOR</v>
      </c>
      <c r="I11" s="12" t="str">
        <f>"DOCENTE"</f>
        <v>DOCENTE</v>
      </c>
      <c r="J11" s="12" t="str">
        <f>"APOYO"</f>
        <v>APOYO</v>
      </c>
      <c r="K11" s="13" t="str">
        <f>"TOTAL"</f>
        <v>TOTAL</v>
      </c>
      <c r="L11" s="118"/>
      <c r="R11" s="3"/>
      <c r="S11" s="16"/>
      <c r="T11" s="3"/>
      <c r="U11" s="3"/>
      <c r="V11" s="3"/>
      <c r="W11" s="3"/>
      <c r="X11" s="3"/>
      <c r="Y11" s="3"/>
    </row>
    <row r="12" spans="1:25" ht="12.75" customHeight="1" x14ac:dyDescent="0.2">
      <c r="A12" s="58" t="s">
        <v>0</v>
      </c>
      <c r="B12" s="56"/>
      <c r="C12" s="56"/>
      <c r="D12" s="57">
        <f t="shared" ref="D12:L12" si="0">D13+D20</f>
        <v>39644</v>
      </c>
      <c r="E12" s="57">
        <f t="shared" si="0"/>
        <v>26165</v>
      </c>
      <c r="F12" s="57">
        <f t="shared" si="0"/>
        <v>13479</v>
      </c>
      <c r="G12" s="57">
        <f t="shared" si="0"/>
        <v>873</v>
      </c>
      <c r="H12" s="57">
        <f t="shared" si="0"/>
        <v>495</v>
      </c>
      <c r="I12" s="57">
        <f t="shared" si="0"/>
        <v>3755</v>
      </c>
      <c r="J12" s="57">
        <f t="shared" si="0"/>
        <v>1435</v>
      </c>
      <c r="K12" s="57">
        <f t="shared" si="0"/>
        <v>5685</v>
      </c>
      <c r="L12" s="57">
        <f t="shared" si="0"/>
        <v>503</v>
      </c>
      <c r="R12" s="3"/>
      <c r="S12" s="122"/>
      <c r="T12" s="106"/>
      <c r="U12" s="106"/>
      <c r="V12" s="106"/>
      <c r="W12" s="106"/>
      <c r="X12" s="3"/>
      <c r="Y12" s="3"/>
    </row>
    <row r="13" spans="1:25" x14ac:dyDescent="0.2">
      <c r="A13" s="58"/>
      <c r="B13" s="56" t="s">
        <v>13</v>
      </c>
      <c r="C13" s="56"/>
      <c r="D13" s="59">
        <f t="shared" ref="D13:D19" si="1">D46+D79</f>
        <v>8397</v>
      </c>
      <c r="E13" s="59">
        <f t="shared" ref="E13:L13" si="2">E46+E79</f>
        <v>5344</v>
      </c>
      <c r="F13" s="59">
        <f t="shared" si="2"/>
        <v>3053</v>
      </c>
      <c r="G13" s="59">
        <f t="shared" si="2"/>
        <v>873</v>
      </c>
      <c r="H13" s="59">
        <f t="shared" si="2"/>
        <v>72</v>
      </c>
      <c r="I13" s="59">
        <f t="shared" si="2"/>
        <v>1055</v>
      </c>
      <c r="J13" s="59">
        <f t="shared" si="2"/>
        <v>776</v>
      </c>
      <c r="K13" s="59">
        <f t="shared" si="2"/>
        <v>1903</v>
      </c>
      <c r="L13" s="59">
        <f t="shared" si="2"/>
        <v>77</v>
      </c>
      <c r="R13" s="3"/>
      <c r="S13" s="122"/>
      <c r="T13" s="18"/>
      <c r="U13" s="18"/>
      <c r="V13" s="18"/>
      <c r="W13" s="18"/>
      <c r="X13" s="3"/>
      <c r="Y13" s="3"/>
    </row>
    <row r="14" spans="1:25" x14ac:dyDescent="0.2">
      <c r="A14" s="58"/>
      <c r="B14" s="56"/>
      <c r="C14" s="56" t="s">
        <v>6</v>
      </c>
      <c r="D14" s="60">
        <f t="shared" si="1"/>
        <v>83</v>
      </c>
      <c r="E14" s="60">
        <f t="shared" ref="E14:G19" si="3">E47+E80</f>
        <v>44</v>
      </c>
      <c r="F14" s="60">
        <f t="shared" si="3"/>
        <v>39</v>
      </c>
      <c r="G14" s="60">
        <f t="shared" si="3"/>
        <v>24</v>
      </c>
      <c r="H14" s="60"/>
      <c r="I14" s="60"/>
      <c r="J14" s="60"/>
      <c r="K14" s="60"/>
      <c r="L14" s="60"/>
      <c r="R14" s="3"/>
      <c r="S14" s="17"/>
      <c r="T14" s="18"/>
      <c r="U14" s="18"/>
      <c r="V14" s="18"/>
      <c r="W14" s="18"/>
      <c r="X14" s="3"/>
      <c r="Y14" s="3"/>
    </row>
    <row r="15" spans="1:25" x14ac:dyDescent="0.2">
      <c r="A15" s="58"/>
      <c r="B15" s="56"/>
      <c r="C15" s="56" t="s">
        <v>5</v>
      </c>
      <c r="D15" s="60">
        <f t="shared" si="1"/>
        <v>563</v>
      </c>
      <c r="E15" s="60">
        <f t="shared" si="3"/>
        <v>357</v>
      </c>
      <c r="F15" s="60">
        <f t="shared" si="3"/>
        <v>206</v>
      </c>
      <c r="G15" s="60">
        <f t="shared" si="3"/>
        <v>119</v>
      </c>
      <c r="H15" s="60"/>
      <c r="I15" s="60"/>
      <c r="J15" s="60"/>
      <c r="K15" s="60"/>
      <c r="L15" s="60"/>
      <c r="R15" s="3"/>
      <c r="S15" s="17"/>
      <c r="T15" s="18"/>
      <c r="U15" s="18"/>
      <c r="V15" s="18"/>
      <c r="W15" s="18"/>
      <c r="X15" s="3"/>
      <c r="Y15" s="3"/>
    </row>
    <row r="16" spans="1:25" x14ac:dyDescent="0.2">
      <c r="A16" s="58"/>
      <c r="B16" s="56"/>
      <c r="C16" s="56" t="s">
        <v>17</v>
      </c>
      <c r="D16" s="60">
        <f t="shared" si="1"/>
        <v>3210</v>
      </c>
      <c r="E16" s="60">
        <f t="shared" si="3"/>
        <v>2047</v>
      </c>
      <c r="F16" s="60">
        <f t="shared" si="3"/>
        <v>1163</v>
      </c>
      <c r="G16" s="60">
        <f t="shared" si="3"/>
        <v>363</v>
      </c>
      <c r="H16" s="60"/>
      <c r="I16" s="60"/>
      <c r="J16" s="60"/>
      <c r="K16" s="60"/>
      <c r="L16" s="60"/>
      <c r="R16" s="3"/>
      <c r="S16" s="17"/>
      <c r="T16" s="18"/>
      <c r="U16" s="18"/>
      <c r="V16" s="18"/>
      <c r="W16" s="18"/>
      <c r="X16" s="3"/>
      <c r="Y16" s="3"/>
    </row>
    <row r="17" spans="1:25" x14ac:dyDescent="0.2">
      <c r="A17" s="58"/>
      <c r="B17" s="56"/>
      <c r="C17" s="56" t="s">
        <v>18</v>
      </c>
      <c r="D17" s="60">
        <f t="shared" si="1"/>
        <v>2363</v>
      </c>
      <c r="E17" s="60">
        <f t="shared" si="3"/>
        <v>1447</v>
      </c>
      <c r="F17" s="60">
        <f t="shared" si="3"/>
        <v>916</v>
      </c>
      <c r="G17" s="60">
        <f t="shared" si="3"/>
        <v>203</v>
      </c>
      <c r="H17" s="60"/>
      <c r="I17" s="60"/>
      <c r="J17" s="60"/>
      <c r="K17" s="60"/>
      <c r="L17" s="60"/>
      <c r="R17" s="3"/>
      <c r="S17" s="17"/>
      <c r="T17" s="18"/>
      <c r="U17" s="18"/>
      <c r="V17" s="18"/>
      <c r="W17" s="18"/>
      <c r="X17" s="3"/>
      <c r="Y17" s="3"/>
    </row>
    <row r="18" spans="1:25" x14ac:dyDescent="0.2">
      <c r="A18" s="58"/>
      <c r="B18" s="56"/>
      <c r="C18" s="56" t="s">
        <v>30</v>
      </c>
      <c r="D18" s="60">
        <f t="shared" si="1"/>
        <v>1519</v>
      </c>
      <c r="E18" s="60">
        <f t="shared" si="3"/>
        <v>915</v>
      </c>
      <c r="F18" s="60">
        <f t="shared" si="3"/>
        <v>604</v>
      </c>
      <c r="G18" s="60">
        <f t="shared" si="3"/>
        <v>164</v>
      </c>
      <c r="H18" s="60"/>
      <c r="I18" s="60"/>
      <c r="J18" s="60"/>
      <c r="K18" s="60"/>
      <c r="L18" s="60"/>
      <c r="R18" s="3"/>
      <c r="S18" s="17"/>
      <c r="T18" s="18"/>
      <c r="U18" s="18"/>
      <c r="V18" s="18"/>
      <c r="W18" s="18"/>
      <c r="X18" s="3"/>
      <c r="Y18" s="3"/>
    </row>
    <row r="19" spans="1:25" x14ac:dyDescent="0.2">
      <c r="A19" s="58"/>
      <c r="B19" s="56"/>
      <c r="C19" s="56" t="s">
        <v>31</v>
      </c>
      <c r="D19" s="60">
        <f t="shared" si="1"/>
        <v>659</v>
      </c>
      <c r="E19" s="60">
        <f t="shared" si="3"/>
        <v>534</v>
      </c>
      <c r="F19" s="60">
        <f t="shared" si="3"/>
        <v>125</v>
      </c>
      <c r="G19" s="60">
        <f t="shared" si="3"/>
        <v>0</v>
      </c>
      <c r="H19" s="60"/>
      <c r="I19" s="60"/>
      <c r="J19" s="60"/>
      <c r="K19" s="60"/>
      <c r="L19" s="60"/>
      <c r="R19" s="3"/>
      <c r="S19" s="17"/>
      <c r="T19" s="18"/>
      <c r="U19" s="18"/>
      <c r="V19" s="18"/>
      <c r="W19" s="18"/>
      <c r="X19" s="3"/>
      <c r="Y19" s="3"/>
    </row>
    <row r="20" spans="1:25" x14ac:dyDescent="0.2">
      <c r="A20" s="58"/>
      <c r="B20" s="56" t="s">
        <v>14</v>
      </c>
      <c r="C20" s="56"/>
      <c r="D20" s="59">
        <f>D53</f>
        <v>31247</v>
      </c>
      <c r="E20" s="59">
        <f t="shared" ref="E20:L20" si="4">E53</f>
        <v>20821</v>
      </c>
      <c r="F20" s="59">
        <f t="shared" si="4"/>
        <v>10426</v>
      </c>
      <c r="G20" s="59">
        <f t="shared" si="4"/>
        <v>0</v>
      </c>
      <c r="H20" s="59">
        <f t="shared" si="4"/>
        <v>423</v>
      </c>
      <c r="I20" s="59">
        <f t="shared" si="4"/>
        <v>2700</v>
      </c>
      <c r="J20" s="59">
        <f t="shared" si="4"/>
        <v>659</v>
      </c>
      <c r="K20" s="59">
        <f t="shared" si="4"/>
        <v>3782</v>
      </c>
      <c r="L20" s="59">
        <f t="shared" si="4"/>
        <v>426</v>
      </c>
      <c r="R20" s="3"/>
      <c r="S20" s="25"/>
      <c r="T20" s="19"/>
      <c r="U20" s="19"/>
      <c r="V20" s="19"/>
      <c r="W20" s="20"/>
      <c r="X20" s="3"/>
      <c r="Y20" s="3"/>
    </row>
    <row r="21" spans="1:25" x14ac:dyDescent="0.2">
      <c r="A21" s="58"/>
      <c r="B21" s="56"/>
      <c r="C21" s="56" t="s">
        <v>6</v>
      </c>
      <c r="D21" s="60">
        <f>D54</f>
        <v>0</v>
      </c>
      <c r="E21" s="60">
        <f t="shared" ref="E21:F24" si="5">E54</f>
        <v>0</v>
      </c>
      <c r="F21" s="60">
        <f t="shared" si="5"/>
        <v>0</v>
      </c>
      <c r="G21" s="60"/>
      <c r="H21" s="60"/>
      <c r="I21" s="60"/>
      <c r="J21" s="60"/>
      <c r="K21" s="60"/>
      <c r="L21" s="60"/>
      <c r="R21" s="3"/>
      <c r="S21" s="25"/>
      <c r="T21" s="19"/>
      <c r="U21" s="19"/>
      <c r="V21" s="19"/>
      <c r="W21" s="20"/>
      <c r="X21" s="3"/>
      <c r="Y21" s="3"/>
    </row>
    <row r="22" spans="1:25" x14ac:dyDescent="0.2">
      <c r="A22" s="58"/>
      <c r="B22" s="56"/>
      <c r="C22" s="56" t="s">
        <v>5</v>
      </c>
      <c r="D22" s="60">
        <f>D55</f>
        <v>6920</v>
      </c>
      <c r="E22" s="60">
        <f t="shared" si="5"/>
        <v>4716</v>
      </c>
      <c r="F22" s="60">
        <f t="shared" si="5"/>
        <v>2204</v>
      </c>
      <c r="G22" s="60"/>
      <c r="H22" s="60"/>
      <c r="I22" s="60"/>
      <c r="J22" s="60"/>
      <c r="K22" s="60"/>
      <c r="L22" s="60"/>
      <c r="R22" s="3"/>
      <c r="S22" s="25"/>
      <c r="T22" s="19"/>
      <c r="U22" s="19"/>
      <c r="V22" s="19"/>
      <c r="W22" s="20"/>
      <c r="X22" s="3"/>
      <c r="Y22" s="3"/>
    </row>
    <row r="23" spans="1:25" x14ac:dyDescent="0.2">
      <c r="A23" s="58"/>
      <c r="B23" s="56"/>
      <c r="C23" s="56" t="s">
        <v>17</v>
      </c>
      <c r="D23" s="60">
        <f>D56</f>
        <v>18014</v>
      </c>
      <c r="E23" s="60">
        <f t="shared" si="5"/>
        <v>11753</v>
      </c>
      <c r="F23" s="60">
        <f t="shared" si="5"/>
        <v>6261</v>
      </c>
      <c r="G23" s="60"/>
      <c r="H23" s="60"/>
      <c r="I23" s="60"/>
      <c r="J23" s="60"/>
      <c r="K23" s="60"/>
      <c r="L23" s="60"/>
      <c r="R23" s="3"/>
      <c r="S23" s="25"/>
      <c r="T23" s="19"/>
      <c r="U23" s="19"/>
      <c r="V23" s="19"/>
      <c r="W23" s="20"/>
      <c r="X23" s="3"/>
      <c r="Y23" s="3"/>
    </row>
    <row r="24" spans="1:25" x14ac:dyDescent="0.2">
      <c r="A24" s="58"/>
      <c r="B24" s="56"/>
      <c r="C24" s="56" t="s">
        <v>18</v>
      </c>
      <c r="D24" s="60">
        <f>D57</f>
        <v>6313</v>
      </c>
      <c r="E24" s="60">
        <f t="shared" si="5"/>
        <v>4352</v>
      </c>
      <c r="F24" s="60">
        <f t="shared" si="5"/>
        <v>1961</v>
      </c>
      <c r="G24" s="60"/>
      <c r="H24" s="60"/>
      <c r="I24" s="60"/>
      <c r="J24" s="60"/>
      <c r="K24" s="60"/>
      <c r="L24" s="60"/>
      <c r="R24" s="3"/>
      <c r="S24" s="25"/>
      <c r="T24" s="19"/>
      <c r="U24" s="19"/>
      <c r="V24" s="19"/>
      <c r="W24" s="20"/>
      <c r="X24" s="3"/>
      <c r="Y24" s="3"/>
    </row>
    <row r="25" spans="1:25" x14ac:dyDescent="0.2">
      <c r="A25" s="58" t="s">
        <v>1</v>
      </c>
      <c r="B25" s="56"/>
      <c r="C25" s="56"/>
      <c r="D25" s="57">
        <f t="shared" ref="D25:L25" si="6">D26+D33</f>
        <v>11382</v>
      </c>
      <c r="E25" s="57">
        <f t="shared" si="6"/>
        <v>7464</v>
      </c>
      <c r="F25" s="57">
        <f t="shared" si="6"/>
        <v>3918</v>
      </c>
      <c r="G25" s="57">
        <f t="shared" si="6"/>
        <v>155</v>
      </c>
      <c r="H25" s="57">
        <f t="shared" si="6"/>
        <v>102</v>
      </c>
      <c r="I25" s="57">
        <f t="shared" si="6"/>
        <v>682</v>
      </c>
      <c r="J25" s="57">
        <f t="shared" si="6"/>
        <v>171</v>
      </c>
      <c r="K25" s="57">
        <f t="shared" si="6"/>
        <v>955</v>
      </c>
      <c r="L25" s="57">
        <f t="shared" si="6"/>
        <v>102</v>
      </c>
      <c r="R25" s="3"/>
      <c r="S25" s="25"/>
      <c r="T25" s="19"/>
      <c r="U25" s="19"/>
      <c r="V25" s="19"/>
      <c r="W25" s="20"/>
      <c r="X25" s="3"/>
      <c r="Y25" s="3"/>
    </row>
    <row r="26" spans="1:25" x14ac:dyDescent="0.2">
      <c r="A26" s="58"/>
      <c r="B26" s="56" t="s">
        <v>13</v>
      </c>
      <c r="C26" s="56"/>
      <c r="D26" s="59">
        <f t="shared" ref="D26:D37" si="7">D59</f>
        <v>1618</v>
      </c>
      <c r="E26" s="59">
        <f t="shared" ref="E26:L26" si="8">E59</f>
        <v>1030</v>
      </c>
      <c r="F26" s="59">
        <f t="shared" si="8"/>
        <v>588</v>
      </c>
      <c r="G26" s="59">
        <f t="shared" si="8"/>
        <v>155</v>
      </c>
      <c r="H26" s="59">
        <f t="shared" si="8"/>
        <v>15</v>
      </c>
      <c r="I26" s="59">
        <f t="shared" si="8"/>
        <v>222</v>
      </c>
      <c r="J26" s="59">
        <f t="shared" si="8"/>
        <v>118</v>
      </c>
      <c r="K26" s="59">
        <f t="shared" si="8"/>
        <v>355</v>
      </c>
      <c r="L26" s="59">
        <f t="shared" si="8"/>
        <v>15</v>
      </c>
      <c r="R26" s="3"/>
      <c r="S26" s="25"/>
      <c r="T26" s="19"/>
      <c r="U26" s="19"/>
      <c r="V26" s="19"/>
      <c r="W26" s="20"/>
      <c r="X26" s="3"/>
      <c r="Y26" s="3"/>
    </row>
    <row r="27" spans="1:25" x14ac:dyDescent="0.2">
      <c r="A27" s="58"/>
      <c r="B27" s="56"/>
      <c r="C27" s="56" t="s">
        <v>6</v>
      </c>
      <c r="D27" s="60">
        <f t="shared" si="7"/>
        <v>13</v>
      </c>
      <c r="E27" s="60">
        <f t="shared" ref="E27:G32" si="9">E60</f>
        <v>9</v>
      </c>
      <c r="F27" s="60">
        <f t="shared" si="9"/>
        <v>4</v>
      </c>
      <c r="G27" s="60">
        <f t="shared" si="9"/>
        <v>3</v>
      </c>
      <c r="H27" s="60"/>
      <c r="I27" s="60"/>
      <c r="J27" s="60"/>
      <c r="K27" s="60"/>
      <c r="L27" s="60"/>
      <c r="R27" s="3"/>
      <c r="S27" s="25"/>
      <c r="T27" s="19"/>
      <c r="U27" s="19"/>
      <c r="V27" s="19"/>
      <c r="W27" s="20"/>
      <c r="X27" s="3"/>
      <c r="Y27" s="3"/>
    </row>
    <row r="28" spans="1:25" x14ac:dyDescent="0.2">
      <c r="A28" s="58"/>
      <c r="B28" s="56"/>
      <c r="C28" s="56" t="s">
        <v>5</v>
      </c>
      <c r="D28" s="60">
        <f t="shared" si="7"/>
        <v>73</v>
      </c>
      <c r="E28" s="60">
        <f t="shared" si="9"/>
        <v>46</v>
      </c>
      <c r="F28" s="60">
        <f t="shared" si="9"/>
        <v>27</v>
      </c>
      <c r="G28" s="60">
        <f t="shared" si="9"/>
        <v>19</v>
      </c>
      <c r="H28" s="60"/>
      <c r="I28" s="60"/>
      <c r="J28" s="60"/>
      <c r="K28" s="60"/>
      <c r="L28" s="60"/>
      <c r="R28" s="3"/>
      <c r="S28" s="25"/>
      <c r="T28" s="19"/>
      <c r="U28" s="19"/>
      <c r="V28" s="19"/>
      <c r="W28" s="20"/>
      <c r="X28" s="3"/>
      <c r="Y28" s="3"/>
    </row>
    <row r="29" spans="1:25" x14ac:dyDescent="0.2">
      <c r="A29" s="58"/>
      <c r="B29" s="56"/>
      <c r="C29" s="56" t="s">
        <v>17</v>
      </c>
      <c r="D29" s="60">
        <f t="shared" si="7"/>
        <v>747</v>
      </c>
      <c r="E29" s="60">
        <f t="shared" si="9"/>
        <v>478</v>
      </c>
      <c r="F29" s="60">
        <f t="shared" si="9"/>
        <v>269</v>
      </c>
      <c r="G29" s="60">
        <f t="shared" si="9"/>
        <v>67</v>
      </c>
      <c r="H29" s="60"/>
      <c r="I29" s="60"/>
      <c r="J29" s="60"/>
      <c r="K29" s="60"/>
      <c r="L29" s="60"/>
      <c r="R29" s="3"/>
      <c r="S29" s="25"/>
      <c r="T29" s="19"/>
      <c r="U29" s="19"/>
      <c r="V29" s="19"/>
      <c r="W29" s="20"/>
      <c r="X29" s="3"/>
      <c r="Y29" s="3"/>
    </row>
    <row r="30" spans="1:25" x14ac:dyDescent="0.2">
      <c r="A30" s="58"/>
      <c r="B30" s="56"/>
      <c r="C30" s="56" t="s">
        <v>18</v>
      </c>
      <c r="D30" s="60">
        <f t="shared" si="7"/>
        <v>466</v>
      </c>
      <c r="E30" s="60">
        <f t="shared" si="9"/>
        <v>288</v>
      </c>
      <c r="F30" s="60">
        <f t="shared" si="9"/>
        <v>178</v>
      </c>
      <c r="G30" s="60">
        <f t="shared" si="9"/>
        <v>39</v>
      </c>
      <c r="H30" s="60"/>
      <c r="I30" s="60"/>
      <c r="J30" s="60"/>
      <c r="K30" s="60"/>
      <c r="L30" s="60"/>
      <c r="R30" s="3"/>
      <c r="S30" s="25"/>
      <c r="T30" s="19"/>
      <c r="U30" s="19"/>
      <c r="V30" s="19"/>
      <c r="W30" s="20"/>
      <c r="X30" s="3"/>
      <c r="Y30" s="3"/>
    </row>
    <row r="31" spans="1:25" x14ac:dyDescent="0.2">
      <c r="A31" s="58"/>
      <c r="B31" s="56"/>
      <c r="C31" s="56" t="s">
        <v>30</v>
      </c>
      <c r="D31" s="60">
        <f t="shared" si="7"/>
        <v>319</v>
      </c>
      <c r="E31" s="60">
        <f t="shared" si="9"/>
        <v>209</v>
      </c>
      <c r="F31" s="60">
        <f t="shared" si="9"/>
        <v>110</v>
      </c>
      <c r="G31" s="60">
        <f t="shared" si="9"/>
        <v>27</v>
      </c>
      <c r="H31" s="60"/>
      <c r="I31" s="60"/>
      <c r="J31" s="60"/>
      <c r="K31" s="60"/>
      <c r="L31" s="60"/>
      <c r="R31" s="3"/>
      <c r="S31" s="25"/>
      <c r="T31" s="19"/>
      <c r="U31" s="19"/>
      <c r="V31" s="19"/>
      <c r="W31" s="20"/>
      <c r="X31" s="3"/>
      <c r="Y31" s="3"/>
    </row>
    <row r="32" spans="1:25" x14ac:dyDescent="0.2">
      <c r="A32" s="58"/>
      <c r="B32" s="56"/>
      <c r="C32" s="56" t="s">
        <v>31</v>
      </c>
      <c r="D32" s="60">
        <f t="shared" si="7"/>
        <v>0</v>
      </c>
      <c r="E32" s="60">
        <f t="shared" si="9"/>
        <v>0</v>
      </c>
      <c r="F32" s="60">
        <f t="shared" si="9"/>
        <v>0</v>
      </c>
      <c r="G32" s="60">
        <f t="shared" si="9"/>
        <v>0</v>
      </c>
      <c r="H32" s="60"/>
      <c r="I32" s="60"/>
      <c r="J32" s="60"/>
      <c r="K32" s="60"/>
      <c r="L32" s="60"/>
      <c r="R32" s="3"/>
      <c r="S32" s="25"/>
      <c r="T32" s="19"/>
      <c r="U32" s="19"/>
      <c r="V32" s="19"/>
      <c r="W32" s="20"/>
      <c r="X32" s="3"/>
      <c r="Y32" s="3"/>
    </row>
    <row r="33" spans="1:25" x14ac:dyDescent="0.2">
      <c r="A33" s="58"/>
      <c r="B33" s="56" t="s">
        <v>14</v>
      </c>
      <c r="C33" s="56"/>
      <c r="D33" s="59">
        <f t="shared" si="7"/>
        <v>9764</v>
      </c>
      <c r="E33" s="59">
        <f t="shared" ref="E33:L33" si="10">E66</f>
        <v>6434</v>
      </c>
      <c r="F33" s="59">
        <f t="shared" si="10"/>
        <v>3330</v>
      </c>
      <c r="G33" s="59">
        <f t="shared" si="10"/>
        <v>0</v>
      </c>
      <c r="H33" s="59">
        <f t="shared" si="10"/>
        <v>87</v>
      </c>
      <c r="I33" s="59">
        <f t="shared" si="10"/>
        <v>460</v>
      </c>
      <c r="J33" s="59">
        <f t="shared" si="10"/>
        <v>53</v>
      </c>
      <c r="K33" s="59">
        <f t="shared" si="10"/>
        <v>600</v>
      </c>
      <c r="L33" s="59">
        <f t="shared" si="10"/>
        <v>87</v>
      </c>
      <c r="R33" s="3"/>
      <c r="S33" s="25"/>
      <c r="T33" s="19"/>
      <c r="U33" s="19"/>
      <c r="V33" s="19"/>
      <c r="W33" s="20"/>
      <c r="X33" s="3"/>
      <c r="Y33" s="3"/>
    </row>
    <row r="34" spans="1:25" x14ac:dyDescent="0.2">
      <c r="A34" s="58"/>
      <c r="B34" s="56"/>
      <c r="C34" s="56" t="s">
        <v>6</v>
      </c>
      <c r="D34" s="60">
        <f t="shared" si="7"/>
        <v>0</v>
      </c>
      <c r="E34" s="60">
        <f t="shared" ref="E34:F37" si="11">E67</f>
        <v>0</v>
      </c>
      <c r="F34" s="60">
        <f t="shared" si="11"/>
        <v>0</v>
      </c>
      <c r="G34" s="60"/>
      <c r="H34" s="60"/>
      <c r="I34" s="60"/>
      <c r="J34" s="60"/>
      <c r="K34" s="60"/>
      <c r="L34" s="60"/>
      <c r="R34" s="3"/>
      <c r="S34" s="25"/>
      <c r="T34" s="19"/>
      <c r="U34" s="19"/>
      <c r="V34" s="19"/>
      <c r="W34" s="20"/>
      <c r="X34" s="3"/>
      <c r="Y34" s="3"/>
    </row>
    <row r="35" spans="1:25" x14ac:dyDescent="0.2">
      <c r="A35" s="58"/>
      <c r="B35" s="56"/>
      <c r="C35" s="56" t="s">
        <v>5</v>
      </c>
      <c r="D35" s="60">
        <f t="shared" si="7"/>
        <v>2255</v>
      </c>
      <c r="E35" s="60">
        <f t="shared" si="11"/>
        <v>1555</v>
      </c>
      <c r="F35" s="60">
        <f t="shared" si="11"/>
        <v>700</v>
      </c>
      <c r="G35" s="60"/>
      <c r="H35" s="60"/>
      <c r="I35" s="60"/>
      <c r="J35" s="60"/>
      <c r="K35" s="60"/>
      <c r="L35" s="60"/>
      <c r="R35" s="3"/>
      <c r="S35" s="25"/>
      <c r="T35" s="19"/>
      <c r="U35" s="19"/>
      <c r="V35" s="19"/>
      <c r="W35" s="20"/>
      <c r="X35" s="3"/>
      <c r="Y35" s="3"/>
    </row>
    <row r="36" spans="1:25" x14ac:dyDescent="0.2">
      <c r="A36" s="58"/>
      <c r="B36" s="56"/>
      <c r="C36" s="56" t="s">
        <v>17</v>
      </c>
      <c r="D36" s="60">
        <f t="shared" si="7"/>
        <v>6271</v>
      </c>
      <c r="E36" s="60">
        <f t="shared" si="11"/>
        <v>4075</v>
      </c>
      <c r="F36" s="60">
        <f t="shared" si="11"/>
        <v>2196</v>
      </c>
      <c r="G36" s="60"/>
      <c r="H36" s="60"/>
      <c r="I36" s="60"/>
      <c r="J36" s="60"/>
      <c r="K36" s="60"/>
      <c r="L36" s="60"/>
      <c r="R36" s="3"/>
      <c r="S36" s="25"/>
      <c r="T36" s="19"/>
      <c r="U36" s="19"/>
      <c r="V36" s="19"/>
      <c r="W36" s="20"/>
      <c r="X36" s="3"/>
      <c r="Y36" s="3"/>
    </row>
    <row r="37" spans="1:25" x14ac:dyDescent="0.2">
      <c r="A37" s="58"/>
      <c r="B37" s="56"/>
      <c r="C37" s="56" t="s">
        <v>18</v>
      </c>
      <c r="D37" s="60">
        <f t="shared" si="7"/>
        <v>1238</v>
      </c>
      <c r="E37" s="60">
        <f t="shared" si="11"/>
        <v>804</v>
      </c>
      <c r="F37" s="60">
        <f t="shared" si="11"/>
        <v>434</v>
      </c>
      <c r="G37" s="60"/>
      <c r="H37" s="60"/>
      <c r="I37" s="60"/>
      <c r="J37" s="60"/>
      <c r="K37" s="60"/>
      <c r="L37" s="60"/>
      <c r="R37" s="3"/>
      <c r="S37" s="25"/>
      <c r="T37" s="19"/>
      <c r="U37" s="19"/>
      <c r="V37" s="19"/>
      <c r="W37" s="20"/>
      <c r="X37" s="3"/>
      <c r="Y37" s="3"/>
    </row>
    <row r="38" spans="1:25" x14ac:dyDescent="0.2">
      <c r="A38" s="58"/>
      <c r="B38" s="56"/>
      <c r="C38" s="56"/>
      <c r="D38" s="60"/>
      <c r="E38" s="60"/>
      <c r="F38" s="60"/>
      <c r="G38" s="60"/>
      <c r="H38" s="60"/>
      <c r="I38" s="60"/>
      <c r="J38" s="60"/>
      <c r="K38" s="60"/>
      <c r="L38" s="60"/>
      <c r="R38" s="3"/>
      <c r="S38" s="25"/>
      <c r="T38" s="19"/>
      <c r="U38" s="19"/>
      <c r="V38" s="19"/>
      <c r="W38" s="20"/>
      <c r="X38" s="3"/>
      <c r="Y38" s="3"/>
    </row>
    <row r="39" spans="1:25" x14ac:dyDescent="0.2">
      <c r="A39" s="58"/>
      <c r="B39" s="56" t="s">
        <v>32</v>
      </c>
      <c r="C39" s="56"/>
      <c r="D39" s="57">
        <f>D13+D26</f>
        <v>10015</v>
      </c>
      <c r="E39" s="57">
        <f t="shared" ref="E39:L39" si="12">E13+E26</f>
        <v>6374</v>
      </c>
      <c r="F39" s="57">
        <f t="shared" si="12"/>
        <v>3641</v>
      </c>
      <c r="G39" s="57">
        <f t="shared" si="12"/>
        <v>1028</v>
      </c>
      <c r="H39" s="57">
        <f t="shared" si="12"/>
        <v>87</v>
      </c>
      <c r="I39" s="57">
        <f t="shared" si="12"/>
        <v>1277</v>
      </c>
      <c r="J39" s="57">
        <f t="shared" si="12"/>
        <v>894</v>
      </c>
      <c r="K39" s="57">
        <f t="shared" si="12"/>
        <v>2258</v>
      </c>
      <c r="L39" s="57">
        <f t="shared" si="12"/>
        <v>92</v>
      </c>
      <c r="R39" s="3"/>
      <c r="S39" s="25"/>
      <c r="T39" s="19"/>
      <c r="U39" s="19"/>
      <c r="V39" s="19"/>
      <c r="W39" s="20"/>
      <c r="X39" s="3"/>
      <c r="Y39" s="3"/>
    </row>
    <row r="40" spans="1:25" ht="13.5" thickBot="1" x14ac:dyDescent="0.25">
      <c r="A40" s="58"/>
      <c r="B40" s="56" t="s">
        <v>33</v>
      </c>
      <c r="C40" s="56"/>
      <c r="D40" s="57">
        <f>D20+D33</f>
        <v>41011</v>
      </c>
      <c r="E40" s="57">
        <f t="shared" ref="E40:L40" si="13">E20+E33</f>
        <v>27255</v>
      </c>
      <c r="F40" s="57">
        <f t="shared" si="13"/>
        <v>13756</v>
      </c>
      <c r="G40" s="57">
        <f t="shared" si="13"/>
        <v>0</v>
      </c>
      <c r="H40" s="57">
        <f t="shared" si="13"/>
        <v>510</v>
      </c>
      <c r="I40" s="57">
        <f t="shared" si="13"/>
        <v>3160</v>
      </c>
      <c r="J40" s="57">
        <f t="shared" si="13"/>
        <v>712</v>
      </c>
      <c r="K40" s="57">
        <f t="shared" si="13"/>
        <v>4382</v>
      </c>
      <c r="L40" s="57">
        <f t="shared" si="13"/>
        <v>513</v>
      </c>
      <c r="R40" s="3"/>
      <c r="S40" s="25"/>
      <c r="T40" s="19"/>
      <c r="U40" s="19"/>
      <c r="V40" s="19"/>
      <c r="W40" s="20"/>
      <c r="X40" s="3"/>
      <c r="Y40" s="3"/>
    </row>
    <row r="41" spans="1:25" ht="13.5" thickBot="1" x14ac:dyDescent="0.25">
      <c r="A41" s="107" t="s">
        <v>2</v>
      </c>
      <c r="B41" s="109"/>
      <c r="C41" s="108"/>
      <c r="D41" s="33">
        <f>SUM(D39:D40)</f>
        <v>51026</v>
      </c>
      <c r="E41" s="14">
        <f t="shared" ref="E41:L41" si="14">SUM(E39:E40)</f>
        <v>33629</v>
      </c>
      <c r="F41" s="15">
        <f t="shared" si="14"/>
        <v>17397</v>
      </c>
      <c r="G41" s="30">
        <f t="shared" si="14"/>
        <v>1028</v>
      </c>
      <c r="H41" s="33">
        <f t="shared" si="14"/>
        <v>597</v>
      </c>
      <c r="I41" s="14">
        <f t="shared" si="14"/>
        <v>4437</v>
      </c>
      <c r="J41" s="14">
        <f t="shared" si="14"/>
        <v>1606</v>
      </c>
      <c r="K41" s="15">
        <f t="shared" si="14"/>
        <v>6640</v>
      </c>
      <c r="L41" s="31">
        <f t="shared" si="14"/>
        <v>605</v>
      </c>
      <c r="N41" s="36"/>
      <c r="O41" s="36"/>
      <c r="P41" s="36"/>
      <c r="Q41" s="36"/>
      <c r="R41" s="36"/>
      <c r="S41" s="36"/>
      <c r="T41" s="36"/>
      <c r="U41" s="36"/>
      <c r="V41" s="36"/>
      <c r="W41" s="21"/>
      <c r="X41" s="3"/>
      <c r="Y41" s="3"/>
    </row>
    <row r="42" spans="1:25" s="28" customFormat="1" ht="13.5" thickBot="1" x14ac:dyDescent="0.25">
      <c r="A42" s="29"/>
      <c r="B42" s="29"/>
      <c r="C42" s="47" t="s">
        <v>77</v>
      </c>
      <c r="D42" s="35">
        <f>D39</f>
        <v>10015</v>
      </c>
      <c r="E42" s="35">
        <f t="shared" ref="E42:L42" si="15">E39</f>
        <v>6374</v>
      </c>
      <c r="F42" s="35">
        <f t="shared" si="15"/>
        <v>3641</v>
      </c>
      <c r="G42" s="35">
        <f t="shared" si="15"/>
        <v>1028</v>
      </c>
      <c r="H42" s="35">
        <f t="shared" si="15"/>
        <v>87</v>
      </c>
      <c r="I42" s="35">
        <f t="shared" si="15"/>
        <v>1277</v>
      </c>
      <c r="J42" s="35">
        <f t="shared" si="15"/>
        <v>894</v>
      </c>
      <c r="K42" s="35">
        <f t="shared" si="15"/>
        <v>2258</v>
      </c>
      <c r="L42" s="35">
        <f t="shared" si="15"/>
        <v>92</v>
      </c>
      <c r="R42" s="3"/>
      <c r="S42" s="8"/>
      <c r="T42" s="21"/>
      <c r="U42" s="21"/>
      <c r="V42" s="21"/>
      <c r="W42" s="21"/>
      <c r="X42" s="3"/>
      <c r="Y42" s="3"/>
    </row>
    <row r="43" spans="1:25" ht="13.5" thickBot="1" x14ac:dyDescent="0.25">
      <c r="A43" s="110" t="s">
        <v>12</v>
      </c>
      <c r="B43" s="121"/>
      <c r="C43" s="111"/>
      <c r="D43" s="112" t="s">
        <v>7</v>
      </c>
      <c r="E43" s="113"/>
      <c r="F43" s="114"/>
      <c r="G43" s="115" t="str">
        <f>"GRUPOS"</f>
        <v>GRUPOS</v>
      </c>
      <c r="H43" s="112" t="s">
        <v>8</v>
      </c>
      <c r="I43" s="113"/>
      <c r="J43" s="113"/>
      <c r="K43" s="114"/>
      <c r="L43" s="117" t="str">
        <f>"ESCUELAS"</f>
        <v>ESCUELAS</v>
      </c>
      <c r="R43" s="3"/>
      <c r="S43" s="4"/>
      <c r="T43" s="4"/>
      <c r="U43" s="4"/>
      <c r="V43" s="4"/>
      <c r="W43" s="3"/>
      <c r="X43" s="3"/>
      <c r="Y43" s="3"/>
    </row>
    <row r="44" spans="1:25" ht="13.5" thickBot="1" x14ac:dyDescent="0.25">
      <c r="A44" s="107" t="s">
        <v>29</v>
      </c>
      <c r="B44" s="109"/>
      <c r="C44" s="108"/>
      <c r="D44" s="32" t="str">
        <f>"TOTAL"</f>
        <v>TOTAL</v>
      </c>
      <c r="E44" s="12" t="str">
        <f>"HOM"</f>
        <v>HOM</v>
      </c>
      <c r="F44" s="13" t="str">
        <f>"MUJ"</f>
        <v>MUJ</v>
      </c>
      <c r="G44" s="116"/>
      <c r="H44" s="32" t="str">
        <f>"DIRECTOR"</f>
        <v>DIRECTOR</v>
      </c>
      <c r="I44" s="12" t="str">
        <f>"DOCENTE"</f>
        <v>DOCENTE</v>
      </c>
      <c r="J44" s="12" t="str">
        <f>"APOYO"</f>
        <v>APOYO</v>
      </c>
      <c r="K44" s="13" t="str">
        <f>"TOTAL"</f>
        <v>TOTAL</v>
      </c>
      <c r="L44" s="118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58" t="s">
        <v>0</v>
      </c>
      <c r="B45" s="56"/>
      <c r="C45" s="56"/>
      <c r="D45" s="57">
        <f t="shared" ref="D45:L45" si="16">D46+D53</f>
        <v>39245</v>
      </c>
      <c r="E45" s="57">
        <f t="shared" si="16"/>
        <v>25922</v>
      </c>
      <c r="F45" s="57">
        <f t="shared" si="16"/>
        <v>13323</v>
      </c>
      <c r="G45" s="57">
        <f t="shared" si="16"/>
        <v>819</v>
      </c>
      <c r="H45" s="57">
        <f>H46+H53</f>
        <v>490</v>
      </c>
      <c r="I45" s="57">
        <f t="shared" si="16"/>
        <v>3702</v>
      </c>
      <c r="J45" s="57">
        <f t="shared" si="16"/>
        <v>1383</v>
      </c>
      <c r="K45" s="57">
        <f t="shared" si="16"/>
        <v>5575</v>
      </c>
      <c r="L45" s="57">
        <f t="shared" si="16"/>
        <v>495</v>
      </c>
      <c r="R45" s="3"/>
      <c r="S45" s="122"/>
      <c r="T45" s="106"/>
      <c r="U45" s="106"/>
      <c r="V45" s="106"/>
      <c r="W45" s="106"/>
      <c r="X45" s="3"/>
      <c r="Y45" s="3"/>
    </row>
    <row r="46" spans="1:25" x14ac:dyDescent="0.2">
      <c r="A46" s="58"/>
      <c r="B46" s="56" t="s">
        <v>13</v>
      </c>
      <c r="C46" s="56"/>
      <c r="D46" s="57">
        <f>SUM(D47:D52)</f>
        <v>7998</v>
      </c>
      <c r="E46" s="57">
        <f>SUM(E47:E52)</f>
        <v>5101</v>
      </c>
      <c r="F46" s="57">
        <f>SUM(F47:F52)</f>
        <v>2897</v>
      </c>
      <c r="G46" s="57">
        <f>SUM(G47:G52)</f>
        <v>819</v>
      </c>
      <c r="H46">
        <v>67</v>
      </c>
      <c r="I46">
        <v>1002</v>
      </c>
      <c r="J46">
        <v>724</v>
      </c>
      <c r="K46">
        <v>1793</v>
      </c>
      <c r="L46">
        <v>69</v>
      </c>
      <c r="R46" s="3"/>
      <c r="S46" s="122"/>
      <c r="T46" s="18"/>
      <c r="U46" s="18"/>
      <c r="V46" s="18"/>
      <c r="W46" s="18"/>
      <c r="X46" s="3"/>
      <c r="Y46" s="3"/>
    </row>
    <row r="47" spans="1:25" x14ac:dyDescent="0.2">
      <c r="A47" s="58"/>
      <c r="B47" s="56"/>
      <c r="C47" s="56" t="s">
        <v>6</v>
      </c>
      <c r="D47" s="61">
        <v>83</v>
      </c>
      <c r="E47" s="61">
        <v>44</v>
      </c>
      <c r="F47" s="61">
        <v>39</v>
      </c>
      <c r="G47" s="61">
        <v>24</v>
      </c>
      <c r="H47" s="57"/>
      <c r="I47" s="57"/>
      <c r="J47" s="57"/>
      <c r="K47" s="57"/>
      <c r="L47" s="57"/>
      <c r="R47" s="3"/>
      <c r="S47" s="122"/>
      <c r="T47" s="18"/>
      <c r="U47" s="18"/>
      <c r="V47" s="18"/>
      <c r="W47" s="18"/>
      <c r="X47" s="3"/>
      <c r="Y47" s="3"/>
    </row>
    <row r="48" spans="1:25" x14ac:dyDescent="0.2">
      <c r="A48" s="58"/>
      <c r="B48" s="56"/>
      <c r="C48" s="56" t="s">
        <v>5</v>
      </c>
      <c r="D48" s="61">
        <v>488</v>
      </c>
      <c r="E48" s="61">
        <v>311</v>
      </c>
      <c r="F48" s="61">
        <v>177</v>
      </c>
      <c r="G48" s="61">
        <v>106</v>
      </c>
      <c r="H48" s="57"/>
      <c r="I48" s="57"/>
      <c r="J48" s="57"/>
      <c r="K48" s="57"/>
      <c r="L48" s="57"/>
      <c r="R48" s="3"/>
      <c r="S48" s="122"/>
      <c r="T48" s="18"/>
      <c r="U48" s="18"/>
      <c r="V48" s="18"/>
      <c r="W48" s="18"/>
      <c r="X48" s="3"/>
      <c r="Y48" s="3"/>
    </row>
    <row r="49" spans="1:25" x14ac:dyDescent="0.2">
      <c r="A49" s="58"/>
      <c r="B49" s="56"/>
      <c r="C49" s="56" t="s">
        <v>17</v>
      </c>
      <c r="D49" s="61">
        <v>2904</v>
      </c>
      <c r="E49" s="61">
        <v>1862</v>
      </c>
      <c r="F49" s="61">
        <v>1042</v>
      </c>
      <c r="G49" s="61">
        <v>324</v>
      </c>
      <c r="H49" s="57"/>
      <c r="I49" s="57"/>
      <c r="J49" s="57"/>
      <c r="K49" s="57"/>
      <c r="L49" s="57"/>
      <c r="R49" s="3"/>
      <c r="S49" s="122"/>
      <c r="T49" s="18"/>
      <c r="U49" s="18"/>
      <c r="V49" s="18"/>
      <c r="W49" s="18"/>
      <c r="X49" s="3"/>
      <c r="Y49" s="3"/>
    </row>
    <row r="50" spans="1:25" x14ac:dyDescent="0.2">
      <c r="A50" s="58"/>
      <c r="B50" s="56"/>
      <c r="C50" s="56" t="s">
        <v>18</v>
      </c>
      <c r="D50" s="61">
        <v>2345</v>
      </c>
      <c r="E50" s="61">
        <v>1435</v>
      </c>
      <c r="F50" s="61">
        <v>910</v>
      </c>
      <c r="G50" s="61">
        <v>201</v>
      </c>
      <c r="H50" s="57"/>
      <c r="I50" s="57"/>
      <c r="J50" s="57"/>
      <c r="K50" s="57"/>
      <c r="L50" s="57"/>
      <c r="R50" s="3"/>
      <c r="S50" s="122"/>
      <c r="T50" s="18"/>
      <c r="U50" s="18"/>
      <c r="V50" s="18"/>
      <c r="W50" s="18"/>
      <c r="X50" s="3"/>
      <c r="Y50" s="3"/>
    </row>
    <row r="51" spans="1:25" x14ac:dyDescent="0.2">
      <c r="A51" s="58"/>
      <c r="B51" s="56"/>
      <c r="C51" s="56" t="s">
        <v>30</v>
      </c>
      <c r="D51" s="61">
        <v>1519</v>
      </c>
      <c r="E51" s="61">
        <v>915</v>
      </c>
      <c r="F51" s="61">
        <v>604</v>
      </c>
      <c r="G51" s="61">
        <v>164</v>
      </c>
      <c r="H51" s="57"/>
      <c r="I51" s="57"/>
      <c r="J51" s="57"/>
      <c r="K51" s="57"/>
      <c r="L51" s="57"/>
      <c r="R51" s="3"/>
      <c r="S51" s="122"/>
      <c r="T51" s="18"/>
      <c r="U51" s="18"/>
      <c r="V51" s="18"/>
      <c r="W51" s="18"/>
      <c r="X51" s="3"/>
      <c r="Y51" s="3"/>
    </row>
    <row r="52" spans="1:25" x14ac:dyDescent="0.2">
      <c r="A52" s="58"/>
      <c r="B52" s="56"/>
      <c r="C52" s="56" t="s">
        <v>31</v>
      </c>
      <c r="D52" s="61">
        <v>659</v>
      </c>
      <c r="E52" s="61">
        <v>534</v>
      </c>
      <c r="F52" s="61">
        <v>125</v>
      </c>
      <c r="G52" s="61">
        <v>0</v>
      </c>
      <c r="H52" s="57"/>
      <c r="I52" s="57"/>
      <c r="J52" s="57"/>
      <c r="K52" s="57"/>
      <c r="L52" s="57"/>
      <c r="R52" s="3"/>
      <c r="S52" s="122"/>
      <c r="T52" s="18"/>
      <c r="U52" s="18"/>
      <c r="V52" s="18"/>
      <c r="W52" s="18"/>
      <c r="X52" s="3"/>
      <c r="Y52" s="3"/>
    </row>
    <row r="53" spans="1:25" x14ac:dyDescent="0.2">
      <c r="A53" s="58"/>
      <c r="B53" s="56" t="s">
        <v>14</v>
      </c>
      <c r="C53" s="56"/>
      <c r="D53" s="57">
        <f>SUM(D54:D57)</f>
        <v>31247</v>
      </c>
      <c r="E53" s="57">
        <f>SUM(E54:E57)</f>
        <v>20821</v>
      </c>
      <c r="F53" s="57">
        <f>SUM(F54:F57)</f>
        <v>10426</v>
      </c>
      <c r="G53" s="57">
        <v>0</v>
      </c>
      <c r="H53">
        <v>423</v>
      </c>
      <c r="I53">
        <v>2700</v>
      </c>
      <c r="J53">
        <v>659</v>
      </c>
      <c r="K53">
        <v>3782</v>
      </c>
      <c r="L53">
        <v>426</v>
      </c>
      <c r="R53" s="3"/>
      <c r="S53" s="122"/>
      <c r="T53" s="18"/>
      <c r="U53" s="18"/>
      <c r="V53" s="18"/>
      <c r="W53" s="18"/>
      <c r="X53" s="3"/>
      <c r="Y53" s="3"/>
    </row>
    <row r="54" spans="1:25" x14ac:dyDescent="0.2">
      <c r="A54" s="58"/>
      <c r="B54" s="56"/>
      <c r="C54" s="56" t="s">
        <v>6</v>
      </c>
      <c r="D54" s="61">
        <v>0</v>
      </c>
      <c r="E54" s="61">
        <v>0</v>
      </c>
      <c r="F54" s="61">
        <v>0</v>
      </c>
      <c r="G54" s="57"/>
      <c r="H54" s="57"/>
      <c r="I54" s="57"/>
      <c r="J54" s="57"/>
      <c r="K54" s="57"/>
      <c r="L54" s="57"/>
      <c r="R54" s="3"/>
      <c r="S54" s="122"/>
      <c r="T54" s="18"/>
      <c r="U54" s="18"/>
      <c r="V54" s="18"/>
      <c r="W54" s="18"/>
      <c r="X54" s="3"/>
      <c r="Y54" s="3"/>
    </row>
    <row r="55" spans="1:25" x14ac:dyDescent="0.2">
      <c r="A55" s="58"/>
      <c r="B55" s="56"/>
      <c r="C55" s="56" t="s">
        <v>5</v>
      </c>
      <c r="D55" s="61">
        <v>6920</v>
      </c>
      <c r="E55" s="61">
        <v>4716</v>
      </c>
      <c r="F55" s="61">
        <v>2204</v>
      </c>
      <c r="G55" s="57"/>
      <c r="H55" s="57"/>
      <c r="I55" s="57"/>
      <c r="J55" s="57"/>
      <c r="K55" s="57"/>
      <c r="L55" s="57"/>
      <c r="R55" s="3"/>
      <c r="S55" s="122"/>
      <c r="T55" s="18"/>
      <c r="U55" s="18"/>
      <c r="V55" s="18"/>
      <c r="W55" s="18"/>
      <c r="X55" s="3"/>
      <c r="Y55" s="3"/>
    </row>
    <row r="56" spans="1:25" x14ac:dyDescent="0.2">
      <c r="A56" s="58"/>
      <c r="B56" s="56"/>
      <c r="C56" s="56" t="s">
        <v>17</v>
      </c>
      <c r="D56" s="61">
        <v>18014</v>
      </c>
      <c r="E56" s="61">
        <v>11753</v>
      </c>
      <c r="F56" s="61">
        <v>6261</v>
      </c>
      <c r="G56" s="57"/>
      <c r="H56" s="57"/>
      <c r="I56" s="57"/>
      <c r="J56" s="57"/>
      <c r="K56" s="57"/>
      <c r="L56" s="57"/>
      <c r="R56" s="3"/>
      <c r="S56" s="122"/>
      <c r="T56" s="18"/>
      <c r="U56" s="18"/>
      <c r="V56" s="18"/>
      <c r="W56" s="18"/>
      <c r="X56" s="3"/>
      <c r="Y56" s="3"/>
    </row>
    <row r="57" spans="1:25" x14ac:dyDescent="0.2">
      <c r="A57" s="58"/>
      <c r="B57" s="56"/>
      <c r="C57" s="56" t="s">
        <v>18</v>
      </c>
      <c r="D57" s="61">
        <v>6313</v>
      </c>
      <c r="E57" s="61">
        <v>4352</v>
      </c>
      <c r="F57" s="61">
        <v>1961</v>
      </c>
      <c r="G57" s="57"/>
      <c r="H57" s="57"/>
      <c r="I57" s="57"/>
      <c r="J57" s="57"/>
      <c r="K57" s="57"/>
      <c r="L57" s="57"/>
      <c r="R57" s="3"/>
      <c r="S57" s="122"/>
      <c r="T57" s="18"/>
      <c r="U57" s="18"/>
      <c r="V57" s="18"/>
      <c r="W57" s="18"/>
      <c r="X57" s="3"/>
      <c r="Y57" s="3"/>
    </row>
    <row r="58" spans="1:25" x14ac:dyDescent="0.2">
      <c r="A58" s="58" t="s">
        <v>1</v>
      </c>
      <c r="B58" s="56"/>
      <c r="C58" s="56"/>
      <c r="D58" s="57">
        <f t="shared" ref="D58:L58" si="17">D59+D66</f>
        <v>11382</v>
      </c>
      <c r="E58" s="57">
        <f t="shared" si="17"/>
        <v>7464</v>
      </c>
      <c r="F58" s="57">
        <f t="shared" si="17"/>
        <v>3918</v>
      </c>
      <c r="G58" s="57">
        <f t="shared" si="17"/>
        <v>155</v>
      </c>
      <c r="H58" s="57">
        <f t="shared" si="17"/>
        <v>102</v>
      </c>
      <c r="I58" s="57">
        <f t="shared" si="17"/>
        <v>682</v>
      </c>
      <c r="J58" s="57">
        <f t="shared" si="17"/>
        <v>171</v>
      </c>
      <c r="K58" s="57">
        <f t="shared" si="17"/>
        <v>955</v>
      </c>
      <c r="L58" s="57">
        <f t="shared" si="17"/>
        <v>102</v>
      </c>
      <c r="R58" s="3"/>
      <c r="S58" s="122"/>
      <c r="T58" s="18"/>
      <c r="U58" s="18"/>
      <c r="V58" s="18"/>
      <c r="W58" s="18"/>
      <c r="X58" s="3"/>
      <c r="Y58" s="3"/>
    </row>
    <row r="59" spans="1:25" x14ac:dyDescent="0.2">
      <c r="A59" s="58"/>
      <c r="B59" s="56" t="s">
        <v>13</v>
      </c>
      <c r="C59" s="56"/>
      <c r="D59" s="57">
        <f>SUM(D60:D65)</f>
        <v>1618</v>
      </c>
      <c r="E59" s="57">
        <f>SUM(E60:E65)</f>
        <v>1030</v>
      </c>
      <c r="F59" s="57">
        <f>SUM(F60:F65)</f>
        <v>588</v>
      </c>
      <c r="G59" s="57">
        <f>SUM(G60:G65)</f>
        <v>155</v>
      </c>
      <c r="H59">
        <v>15</v>
      </c>
      <c r="I59">
        <v>222</v>
      </c>
      <c r="J59">
        <v>118</v>
      </c>
      <c r="K59">
        <v>355</v>
      </c>
      <c r="L59">
        <v>15</v>
      </c>
      <c r="R59" s="3"/>
      <c r="S59" s="122"/>
      <c r="T59" s="18"/>
      <c r="U59" s="18"/>
      <c r="V59" s="18"/>
      <c r="W59" s="18"/>
      <c r="X59" s="3"/>
      <c r="Y59" s="3"/>
    </row>
    <row r="60" spans="1:25" x14ac:dyDescent="0.2">
      <c r="A60" s="58"/>
      <c r="B60" s="56"/>
      <c r="C60" s="56" t="s">
        <v>6</v>
      </c>
      <c r="D60" s="61">
        <v>13</v>
      </c>
      <c r="E60" s="61">
        <v>9</v>
      </c>
      <c r="F60" s="61">
        <v>4</v>
      </c>
      <c r="G60" s="61">
        <v>3</v>
      </c>
      <c r="H60" s="57"/>
      <c r="I60" s="57"/>
      <c r="J60" s="57"/>
      <c r="K60" s="57"/>
      <c r="L60" s="57"/>
      <c r="R60" s="3"/>
      <c r="S60" s="122"/>
      <c r="T60" s="18"/>
      <c r="U60" s="18"/>
      <c r="V60" s="18"/>
      <c r="W60" s="18"/>
      <c r="X60" s="3"/>
      <c r="Y60" s="3"/>
    </row>
    <row r="61" spans="1:25" x14ac:dyDescent="0.2">
      <c r="A61" s="58"/>
      <c r="B61" s="56"/>
      <c r="C61" s="56" t="s">
        <v>5</v>
      </c>
      <c r="D61" s="61">
        <v>73</v>
      </c>
      <c r="E61" s="61">
        <v>46</v>
      </c>
      <c r="F61" s="61">
        <v>27</v>
      </c>
      <c r="G61" s="61">
        <v>19</v>
      </c>
      <c r="H61" s="57"/>
      <c r="I61" s="57"/>
      <c r="J61" s="57"/>
      <c r="K61" s="57"/>
      <c r="L61" s="57"/>
      <c r="R61" s="3"/>
      <c r="S61" s="122"/>
      <c r="T61" s="18"/>
      <c r="U61" s="18"/>
      <c r="V61" s="18"/>
      <c r="W61" s="18"/>
      <c r="X61" s="3"/>
      <c r="Y61" s="3"/>
    </row>
    <row r="62" spans="1:25" x14ac:dyDescent="0.2">
      <c r="A62" s="58"/>
      <c r="B62" s="56"/>
      <c r="C62" s="56" t="s">
        <v>17</v>
      </c>
      <c r="D62" s="61">
        <v>747</v>
      </c>
      <c r="E62" s="61">
        <v>478</v>
      </c>
      <c r="F62" s="61">
        <v>269</v>
      </c>
      <c r="G62" s="61">
        <v>67</v>
      </c>
      <c r="H62" s="57"/>
      <c r="I62" s="57"/>
      <c r="J62" s="57"/>
      <c r="K62" s="57"/>
      <c r="L62" s="57"/>
      <c r="R62" s="3"/>
      <c r="S62" s="122"/>
      <c r="T62" s="18"/>
      <c r="U62" s="18"/>
      <c r="V62" s="18"/>
      <c r="W62" s="18"/>
      <c r="X62" s="3"/>
      <c r="Y62" s="3"/>
    </row>
    <row r="63" spans="1:25" x14ac:dyDescent="0.2">
      <c r="A63" s="58"/>
      <c r="B63" s="56"/>
      <c r="C63" s="56" t="s">
        <v>18</v>
      </c>
      <c r="D63" s="61">
        <v>466</v>
      </c>
      <c r="E63" s="61">
        <v>288</v>
      </c>
      <c r="F63" s="61">
        <v>178</v>
      </c>
      <c r="G63" s="61">
        <v>39</v>
      </c>
      <c r="H63" s="57"/>
      <c r="I63" s="57"/>
      <c r="J63" s="57"/>
      <c r="K63" s="57"/>
      <c r="L63" s="57"/>
      <c r="R63" s="3"/>
      <c r="S63" s="122"/>
      <c r="T63" s="18"/>
      <c r="U63" s="18"/>
      <c r="V63" s="18"/>
      <c r="W63" s="18"/>
      <c r="X63" s="3"/>
      <c r="Y63" s="3"/>
    </row>
    <row r="64" spans="1:25" x14ac:dyDescent="0.2">
      <c r="A64" s="58"/>
      <c r="B64" s="56"/>
      <c r="C64" s="56" t="s">
        <v>30</v>
      </c>
      <c r="D64" s="61">
        <v>319</v>
      </c>
      <c r="E64" s="61">
        <v>209</v>
      </c>
      <c r="F64" s="61">
        <v>110</v>
      </c>
      <c r="G64" s="61">
        <v>27</v>
      </c>
      <c r="H64" s="57"/>
      <c r="I64" s="57"/>
      <c r="J64" s="57"/>
      <c r="K64" s="57"/>
      <c r="L64" s="57"/>
      <c r="R64" s="3"/>
      <c r="S64" s="122"/>
      <c r="T64" s="18"/>
      <c r="U64" s="18"/>
      <c r="V64" s="18"/>
      <c r="W64" s="18"/>
      <c r="X64" s="3"/>
      <c r="Y64" s="3"/>
    </row>
    <row r="65" spans="1:25" x14ac:dyDescent="0.2">
      <c r="A65" s="58"/>
      <c r="B65" s="56"/>
      <c r="C65" s="56" t="s">
        <v>31</v>
      </c>
      <c r="D65" s="61">
        <v>0</v>
      </c>
      <c r="E65" s="61">
        <v>0</v>
      </c>
      <c r="F65" s="61">
        <v>0</v>
      </c>
      <c r="G65" s="61">
        <v>0</v>
      </c>
      <c r="H65" s="57"/>
      <c r="I65" s="57"/>
      <c r="J65" s="57"/>
      <c r="K65" s="57"/>
      <c r="L65" s="57"/>
      <c r="R65" s="3"/>
      <c r="S65" s="122"/>
      <c r="T65" s="18"/>
      <c r="U65" s="18"/>
      <c r="V65" s="18"/>
      <c r="W65" s="18"/>
      <c r="X65" s="3"/>
      <c r="Y65" s="3"/>
    </row>
    <row r="66" spans="1:25" x14ac:dyDescent="0.2">
      <c r="A66" s="58"/>
      <c r="B66" s="56" t="s">
        <v>14</v>
      </c>
      <c r="C66" s="56"/>
      <c r="D66" s="57">
        <f>SUM(D67:D70)</f>
        <v>9764</v>
      </c>
      <c r="E66" s="57">
        <f>SUM(E67:E70)</f>
        <v>6434</v>
      </c>
      <c r="F66" s="57">
        <f>SUM(F67:F70)</f>
        <v>3330</v>
      </c>
      <c r="G66" s="57">
        <v>0</v>
      </c>
      <c r="H66">
        <v>87</v>
      </c>
      <c r="I66">
        <v>460</v>
      </c>
      <c r="J66">
        <v>53</v>
      </c>
      <c r="K66">
        <v>600</v>
      </c>
      <c r="L66">
        <v>87</v>
      </c>
      <c r="R66" s="3"/>
      <c r="S66" s="122"/>
      <c r="T66" s="18"/>
      <c r="U66" s="18"/>
      <c r="V66" s="18"/>
      <c r="W66" s="18"/>
      <c r="X66" s="3"/>
      <c r="Y66" s="3"/>
    </row>
    <row r="67" spans="1:25" x14ac:dyDescent="0.2">
      <c r="A67" s="58"/>
      <c r="B67" s="56"/>
      <c r="C67" s="56" t="s">
        <v>6</v>
      </c>
      <c r="D67" s="61">
        <v>0</v>
      </c>
      <c r="E67" s="61">
        <v>0</v>
      </c>
      <c r="F67" s="61">
        <v>0</v>
      </c>
      <c r="G67" s="57"/>
      <c r="H67" s="57"/>
      <c r="I67" s="57"/>
      <c r="J67" s="57"/>
      <c r="K67" s="57"/>
      <c r="L67" s="57"/>
      <c r="R67" s="3"/>
      <c r="S67" s="122"/>
      <c r="T67" s="18"/>
      <c r="U67" s="18"/>
      <c r="V67" s="18"/>
      <c r="W67" s="18"/>
      <c r="X67" s="3"/>
      <c r="Y67" s="3"/>
    </row>
    <row r="68" spans="1:25" x14ac:dyDescent="0.2">
      <c r="A68" s="58"/>
      <c r="B68" s="56"/>
      <c r="C68" s="56" t="s">
        <v>5</v>
      </c>
      <c r="D68" s="61">
        <v>2255</v>
      </c>
      <c r="E68" s="61">
        <v>1555</v>
      </c>
      <c r="F68" s="61">
        <v>700</v>
      </c>
      <c r="G68" s="57"/>
      <c r="H68" s="57"/>
      <c r="I68" s="57"/>
      <c r="J68" s="57"/>
      <c r="K68" s="57"/>
      <c r="L68" s="57"/>
      <c r="R68" s="3"/>
      <c r="S68" s="122"/>
      <c r="T68" s="18"/>
      <c r="U68" s="18"/>
      <c r="V68" s="18"/>
      <c r="W68" s="18"/>
      <c r="X68" s="3"/>
      <c r="Y68" s="3"/>
    </row>
    <row r="69" spans="1:25" x14ac:dyDescent="0.2">
      <c r="A69" s="58"/>
      <c r="B69" s="56"/>
      <c r="C69" s="56" t="s">
        <v>17</v>
      </c>
      <c r="D69" s="61">
        <v>6271</v>
      </c>
      <c r="E69" s="61">
        <v>4075</v>
      </c>
      <c r="F69" s="61">
        <v>2196</v>
      </c>
      <c r="G69" s="57"/>
      <c r="H69" s="57"/>
      <c r="I69" s="57"/>
      <c r="J69" s="57"/>
      <c r="K69" s="57"/>
      <c r="L69" s="57"/>
      <c r="R69" s="3"/>
      <c r="S69" s="122"/>
      <c r="T69" s="18"/>
      <c r="U69" s="18"/>
      <c r="V69" s="18"/>
      <c r="W69" s="18"/>
      <c r="X69" s="3"/>
      <c r="Y69" s="3"/>
    </row>
    <row r="70" spans="1:25" x14ac:dyDescent="0.2">
      <c r="A70" s="58"/>
      <c r="B70" s="56"/>
      <c r="C70" s="56" t="s">
        <v>18</v>
      </c>
      <c r="D70" s="61">
        <v>1238</v>
      </c>
      <c r="E70" s="61">
        <v>804</v>
      </c>
      <c r="F70" s="61">
        <v>434</v>
      </c>
      <c r="G70" s="57"/>
      <c r="H70" s="57"/>
      <c r="I70" s="57"/>
      <c r="J70" s="57"/>
      <c r="K70" s="57"/>
      <c r="L70" s="57"/>
      <c r="R70" s="3"/>
      <c r="S70" s="122"/>
      <c r="T70" s="18"/>
      <c r="U70" s="18"/>
      <c r="V70" s="18"/>
      <c r="W70" s="18"/>
      <c r="X70" s="3"/>
      <c r="Y70" s="3"/>
    </row>
    <row r="71" spans="1:25" x14ac:dyDescent="0.2">
      <c r="A71" s="58"/>
      <c r="B71" s="56"/>
      <c r="C71" s="56"/>
      <c r="D71" s="57"/>
      <c r="E71" s="57"/>
      <c r="F71" s="57"/>
      <c r="G71" s="57"/>
      <c r="H71" s="57"/>
      <c r="I71" s="57"/>
      <c r="J71" s="57"/>
      <c r="K71" s="57"/>
      <c r="L71" s="57"/>
      <c r="R71" s="3"/>
      <c r="S71" s="122"/>
      <c r="T71" s="18"/>
      <c r="U71" s="18"/>
      <c r="V71" s="18"/>
      <c r="W71" s="18"/>
      <c r="X71" s="3"/>
      <c r="Y71" s="3"/>
    </row>
    <row r="72" spans="1:25" x14ac:dyDescent="0.2">
      <c r="A72" s="58"/>
      <c r="B72" s="56" t="s">
        <v>32</v>
      </c>
      <c r="C72" s="56"/>
      <c r="D72" s="57">
        <f>D46+D59</f>
        <v>9616</v>
      </c>
      <c r="E72" s="57">
        <f t="shared" ref="E72:L72" si="18">E46+E59</f>
        <v>6131</v>
      </c>
      <c r="F72" s="57">
        <f t="shared" si="18"/>
        <v>3485</v>
      </c>
      <c r="G72" s="57">
        <f t="shared" si="18"/>
        <v>974</v>
      </c>
      <c r="H72" s="57">
        <f>H46+H59</f>
        <v>82</v>
      </c>
      <c r="I72" s="57">
        <f t="shared" si="18"/>
        <v>1224</v>
      </c>
      <c r="J72" s="57">
        <f t="shared" si="18"/>
        <v>842</v>
      </c>
      <c r="K72" s="57">
        <f t="shared" si="18"/>
        <v>2148</v>
      </c>
      <c r="L72" s="57">
        <f t="shared" si="18"/>
        <v>84</v>
      </c>
      <c r="R72" s="3"/>
      <c r="S72" s="122"/>
      <c r="T72" s="18"/>
      <c r="U72" s="18"/>
      <c r="V72" s="18"/>
      <c r="W72" s="18"/>
      <c r="X72" s="3"/>
      <c r="Y72" s="3"/>
    </row>
    <row r="73" spans="1:25" ht="13.5" thickBot="1" x14ac:dyDescent="0.25">
      <c r="A73" s="58"/>
      <c r="B73" s="56" t="s">
        <v>33</v>
      </c>
      <c r="C73" s="56"/>
      <c r="D73" s="57">
        <f>D53+D66</f>
        <v>41011</v>
      </c>
      <c r="E73" s="57">
        <f t="shared" ref="E73:L73" si="19">E53+E66</f>
        <v>27255</v>
      </c>
      <c r="F73" s="57">
        <f t="shared" si="19"/>
        <v>13756</v>
      </c>
      <c r="G73" s="57">
        <f t="shared" si="19"/>
        <v>0</v>
      </c>
      <c r="H73" s="57">
        <f>H53+H66</f>
        <v>510</v>
      </c>
      <c r="I73" s="57">
        <f t="shared" si="19"/>
        <v>3160</v>
      </c>
      <c r="J73" s="57">
        <f t="shared" si="19"/>
        <v>712</v>
      </c>
      <c r="K73" s="57">
        <f t="shared" si="19"/>
        <v>4382</v>
      </c>
      <c r="L73" s="57">
        <f t="shared" si="19"/>
        <v>513</v>
      </c>
      <c r="R73" s="3"/>
      <c r="S73" s="122"/>
      <c r="T73" s="18"/>
      <c r="U73" s="18"/>
      <c r="V73" s="18"/>
      <c r="W73" s="18"/>
      <c r="X73" s="3"/>
      <c r="Y73" s="3"/>
    </row>
    <row r="74" spans="1:25" ht="13.5" thickBot="1" x14ac:dyDescent="0.25">
      <c r="A74" s="107" t="s">
        <v>2</v>
      </c>
      <c r="B74" s="109"/>
      <c r="C74" s="108"/>
      <c r="D74" s="33">
        <f>SUM(D72:D73)</f>
        <v>50627</v>
      </c>
      <c r="E74" s="14">
        <f t="shared" ref="E74:L74" si="20">SUM(E72:E73)</f>
        <v>33386</v>
      </c>
      <c r="F74" s="15">
        <f t="shared" si="20"/>
        <v>17241</v>
      </c>
      <c r="G74" s="30">
        <f t="shared" si="20"/>
        <v>974</v>
      </c>
      <c r="H74" s="33">
        <f t="shared" si="20"/>
        <v>592</v>
      </c>
      <c r="I74" s="14">
        <f t="shared" si="20"/>
        <v>4384</v>
      </c>
      <c r="J74" s="14">
        <f t="shared" si="20"/>
        <v>1554</v>
      </c>
      <c r="K74" s="15">
        <f t="shared" si="20"/>
        <v>6530</v>
      </c>
      <c r="L74" s="31">
        <f t="shared" si="20"/>
        <v>597</v>
      </c>
      <c r="R74" s="3"/>
      <c r="S74" s="8"/>
      <c r="T74" s="21"/>
      <c r="U74" s="21"/>
      <c r="V74" s="21"/>
      <c r="W74" s="21"/>
      <c r="X74" s="3"/>
      <c r="Y74" s="3"/>
    </row>
    <row r="75" spans="1:25" s="28" customFormat="1" ht="13.5" thickBot="1" x14ac:dyDescent="0.25">
      <c r="A75" s="29"/>
      <c r="B75" s="29"/>
      <c r="C75" s="47" t="s">
        <v>77</v>
      </c>
      <c r="D75" s="35">
        <f>D72</f>
        <v>9616</v>
      </c>
      <c r="E75" s="35">
        <f t="shared" ref="E75:L75" si="21">E72</f>
        <v>6131</v>
      </c>
      <c r="F75" s="35">
        <f t="shared" si="21"/>
        <v>3485</v>
      </c>
      <c r="G75" s="35">
        <f t="shared" si="21"/>
        <v>974</v>
      </c>
      <c r="H75" s="35">
        <f t="shared" si="21"/>
        <v>82</v>
      </c>
      <c r="I75" s="35">
        <f t="shared" si="21"/>
        <v>1224</v>
      </c>
      <c r="J75" s="35">
        <f t="shared" si="21"/>
        <v>842</v>
      </c>
      <c r="K75" s="35">
        <f t="shared" si="21"/>
        <v>2148</v>
      </c>
      <c r="L75" s="35">
        <f t="shared" si="21"/>
        <v>84</v>
      </c>
      <c r="R75" s="3"/>
      <c r="S75" s="8"/>
      <c r="T75" s="21"/>
      <c r="U75" s="21"/>
      <c r="V75" s="21"/>
      <c r="W75" s="21"/>
      <c r="X75" s="3"/>
      <c r="Y75" s="3"/>
    </row>
    <row r="76" spans="1:25" ht="13.5" thickBot="1" x14ac:dyDescent="0.25">
      <c r="A76" s="110" t="s">
        <v>11</v>
      </c>
      <c r="B76" s="121"/>
      <c r="C76" s="111"/>
      <c r="D76" s="112" t="s">
        <v>7</v>
      </c>
      <c r="E76" s="113"/>
      <c r="F76" s="114"/>
      <c r="G76" s="115" t="str">
        <f>"GRUPOS"</f>
        <v>GRUPOS</v>
      </c>
      <c r="H76" s="112" t="s">
        <v>8</v>
      </c>
      <c r="I76" s="113"/>
      <c r="J76" s="113"/>
      <c r="K76" s="114"/>
      <c r="L76" s="117" t="str">
        <f>"ESCUELAS"</f>
        <v>ESCUELAS</v>
      </c>
      <c r="R76" s="3"/>
      <c r="S76" s="4"/>
      <c r="T76" s="4"/>
      <c r="U76" s="4"/>
      <c r="V76" s="4"/>
      <c r="W76" s="3"/>
      <c r="X76" s="3"/>
      <c r="Y76" s="3"/>
    </row>
    <row r="77" spans="1:25" ht="13.5" thickBot="1" x14ac:dyDescent="0.25">
      <c r="A77" s="107" t="s">
        <v>29</v>
      </c>
      <c r="B77" s="109"/>
      <c r="C77" s="108"/>
      <c r="D77" s="32" t="str">
        <f>"TOTAL"</f>
        <v>TOTAL</v>
      </c>
      <c r="E77" s="12" t="str">
        <f>"HOM"</f>
        <v>HOM</v>
      </c>
      <c r="F77" s="13" t="str">
        <f>"MUJ"</f>
        <v>MUJ</v>
      </c>
      <c r="G77" s="116"/>
      <c r="H77" s="32" t="str">
        <f>"DIRECTOR"</f>
        <v>DIRECTOR</v>
      </c>
      <c r="I77" s="12" t="str">
        <f>"DOCENTE"</f>
        <v>DOCENTE</v>
      </c>
      <c r="J77" s="12" t="str">
        <f>"APOYO"</f>
        <v>APOYO</v>
      </c>
      <c r="K77" s="13" t="str">
        <f>"TOTAL"</f>
        <v>TOTAL</v>
      </c>
      <c r="L77" s="118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58" t="s">
        <v>0</v>
      </c>
      <c r="B78" s="56"/>
      <c r="C78" s="56"/>
      <c r="D78" s="57">
        <f>D79</f>
        <v>399</v>
      </c>
      <c r="E78" s="57">
        <f t="shared" ref="E78:L78" si="22">E79</f>
        <v>243</v>
      </c>
      <c r="F78" s="57">
        <f t="shared" si="22"/>
        <v>156</v>
      </c>
      <c r="G78" s="57">
        <f t="shared" si="22"/>
        <v>54</v>
      </c>
      <c r="H78" s="57">
        <f t="shared" si="22"/>
        <v>5</v>
      </c>
      <c r="I78" s="57">
        <f t="shared" si="22"/>
        <v>53</v>
      </c>
      <c r="J78" s="57">
        <f t="shared" si="22"/>
        <v>52</v>
      </c>
      <c r="K78" s="57">
        <f t="shared" si="22"/>
        <v>110</v>
      </c>
      <c r="L78" s="57">
        <f t="shared" si="22"/>
        <v>8</v>
      </c>
      <c r="R78" s="3"/>
      <c r="S78" s="122"/>
      <c r="T78" s="106"/>
      <c r="U78" s="106"/>
      <c r="V78" s="106"/>
      <c r="W78" s="106"/>
      <c r="X78" s="3"/>
      <c r="Y78" s="3"/>
    </row>
    <row r="79" spans="1:25" x14ac:dyDescent="0.2">
      <c r="A79" s="58"/>
      <c r="B79" s="56" t="s">
        <v>13</v>
      </c>
      <c r="C79" s="56"/>
      <c r="D79" s="57">
        <f>SUM(D80:D85)</f>
        <v>399</v>
      </c>
      <c r="E79" s="57">
        <f>SUM(E80:E85)</f>
        <v>243</v>
      </c>
      <c r="F79" s="57">
        <f>SUM(F80:F85)</f>
        <v>156</v>
      </c>
      <c r="G79" s="57">
        <f>SUM(G80:G85)</f>
        <v>54</v>
      </c>
      <c r="H79">
        <v>5</v>
      </c>
      <c r="I79">
        <v>53</v>
      </c>
      <c r="J79">
        <v>52</v>
      </c>
      <c r="K79">
        <v>110</v>
      </c>
      <c r="L79">
        <v>8</v>
      </c>
      <c r="R79" s="3"/>
      <c r="S79" s="122"/>
      <c r="T79" s="18"/>
      <c r="U79" s="18"/>
      <c r="V79" s="18"/>
      <c r="W79" s="18"/>
      <c r="X79" s="3"/>
      <c r="Y79" s="3"/>
    </row>
    <row r="80" spans="1:25" x14ac:dyDescent="0.2">
      <c r="A80" s="58"/>
      <c r="B80" s="56"/>
      <c r="C80" s="56" t="s">
        <v>6</v>
      </c>
      <c r="D80" s="61">
        <v>0</v>
      </c>
      <c r="E80" s="61">
        <v>0</v>
      </c>
      <c r="F80" s="61">
        <v>0</v>
      </c>
      <c r="G80" s="61">
        <v>0</v>
      </c>
      <c r="H80" s="57"/>
      <c r="I80" s="57"/>
      <c r="J80" s="57"/>
      <c r="K80" s="57"/>
      <c r="L80" s="57"/>
      <c r="R80" s="3"/>
      <c r="S80" s="122"/>
      <c r="T80" s="18"/>
      <c r="U80" s="18"/>
      <c r="V80" s="18"/>
      <c r="W80" s="18"/>
      <c r="X80" s="3"/>
      <c r="Y80" s="3"/>
    </row>
    <row r="81" spans="1:25" x14ac:dyDescent="0.2">
      <c r="A81" s="58"/>
      <c r="B81" s="56"/>
      <c r="C81" s="56" t="s">
        <v>5</v>
      </c>
      <c r="D81" s="61">
        <v>75</v>
      </c>
      <c r="E81" s="61">
        <v>46</v>
      </c>
      <c r="F81" s="61">
        <v>29</v>
      </c>
      <c r="G81" s="61">
        <v>13</v>
      </c>
      <c r="H81" s="57"/>
      <c r="I81" s="57"/>
      <c r="J81" s="57"/>
      <c r="K81" s="57"/>
      <c r="L81" s="57"/>
      <c r="R81" s="3"/>
      <c r="S81" s="122"/>
      <c r="T81" s="18"/>
      <c r="U81" s="18"/>
      <c r="V81" s="18"/>
      <c r="W81" s="18"/>
      <c r="X81" s="3"/>
      <c r="Y81" s="3"/>
    </row>
    <row r="82" spans="1:25" x14ac:dyDescent="0.2">
      <c r="A82" s="58"/>
      <c r="B82" s="56"/>
      <c r="C82" s="56" t="s">
        <v>17</v>
      </c>
      <c r="D82" s="61">
        <v>306</v>
      </c>
      <c r="E82" s="61">
        <v>185</v>
      </c>
      <c r="F82" s="61">
        <v>121</v>
      </c>
      <c r="G82" s="61">
        <v>39</v>
      </c>
      <c r="H82" s="57"/>
      <c r="I82" s="57"/>
      <c r="J82" s="57"/>
      <c r="K82" s="57"/>
      <c r="L82" s="57"/>
      <c r="R82" s="3"/>
      <c r="S82" s="122"/>
      <c r="T82" s="18"/>
      <c r="U82" s="18"/>
      <c r="V82" s="18"/>
      <c r="W82" s="18"/>
      <c r="X82" s="3"/>
      <c r="Y82" s="3"/>
    </row>
    <row r="83" spans="1:25" x14ac:dyDescent="0.2">
      <c r="A83" s="58"/>
      <c r="B83" s="56"/>
      <c r="C83" s="56" t="s">
        <v>18</v>
      </c>
      <c r="D83" s="61">
        <v>18</v>
      </c>
      <c r="E83" s="61">
        <v>12</v>
      </c>
      <c r="F83" s="61">
        <v>6</v>
      </c>
      <c r="G83" s="61">
        <v>2</v>
      </c>
      <c r="H83" s="57"/>
      <c r="I83" s="57"/>
      <c r="J83" s="57"/>
      <c r="K83" s="57"/>
      <c r="L83" s="57"/>
      <c r="R83" s="3"/>
      <c r="S83" s="122"/>
      <c r="T83" s="18"/>
      <c r="U83" s="18"/>
      <c r="V83" s="18"/>
      <c r="W83" s="18"/>
      <c r="X83" s="3"/>
      <c r="Y83" s="3"/>
    </row>
    <row r="84" spans="1:25" x14ac:dyDescent="0.2">
      <c r="A84" s="58"/>
      <c r="B84" s="56"/>
      <c r="C84" s="56" t="s">
        <v>30</v>
      </c>
      <c r="D84" s="61">
        <v>0</v>
      </c>
      <c r="E84" s="61">
        <v>0</v>
      </c>
      <c r="F84" s="61">
        <v>0</v>
      </c>
      <c r="G84" s="61">
        <v>0</v>
      </c>
      <c r="H84" s="57"/>
      <c r="I84" s="57"/>
      <c r="J84" s="57"/>
      <c r="K84" s="57"/>
      <c r="L84" s="57"/>
      <c r="R84" s="3"/>
      <c r="S84" s="122"/>
      <c r="T84" s="18"/>
      <c r="U84" s="18"/>
      <c r="V84" s="18"/>
      <c r="W84" s="18"/>
      <c r="X84" s="3"/>
      <c r="Y84" s="3"/>
    </row>
    <row r="85" spans="1:25" x14ac:dyDescent="0.2">
      <c r="A85" s="58"/>
      <c r="B85" s="56"/>
      <c r="C85" s="56" t="s">
        <v>31</v>
      </c>
      <c r="D85" s="61">
        <v>0</v>
      </c>
      <c r="E85" s="61">
        <v>0</v>
      </c>
      <c r="F85" s="61">
        <v>0</v>
      </c>
      <c r="G85" s="61">
        <v>0</v>
      </c>
      <c r="H85" s="57"/>
      <c r="I85" s="57"/>
      <c r="J85" s="57"/>
      <c r="K85" s="57"/>
      <c r="L85" s="57"/>
      <c r="R85" s="3"/>
      <c r="S85" s="122"/>
      <c r="T85" s="18"/>
      <c r="U85" s="18"/>
      <c r="V85" s="18"/>
      <c r="W85" s="18"/>
      <c r="X85" s="3"/>
      <c r="Y85" s="3"/>
    </row>
    <row r="86" spans="1:25" x14ac:dyDescent="0.2">
      <c r="A86" s="58"/>
      <c r="B86" s="56"/>
      <c r="C86" s="56"/>
      <c r="D86" s="57"/>
      <c r="E86" s="57"/>
      <c r="F86" s="57"/>
      <c r="G86" s="57"/>
      <c r="H86" s="57"/>
      <c r="I86" s="57"/>
      <c r="J86" s="57"/>
      <c r="K86" s="57"/>
      <c r="L86" s="57"/>
      <c r="R86" s="3"/>
      <c r="S86" s="122"/>
      <c r="T86" s="18"/>
      <c r="U86" s="18"/>
      <c r="V86" s="18"/>
      <c r="W86" s="18"/>
      <c r="X86" s="3"/>
      <c r="Y86" s="3"/>
    </row>
    <row r="87" spans="1:25" ht="13.5" thickBot="1" x14ac:dyDescent="0.25">
      <c r="A87" s="58"/>
      <c r="B87" s="56" t="s">
        <v>32</v>
      </c>
      <c r="C87" s="56"/>
      <c r="D87" s="57">
        <f>D79</f>
        <v>399</v>
      </c>
      <c r="E87" s="57">
        <f t="shared" ref="E87:L87" si="23">E79</f>
        <v>243</v>
      </c>
      <c r="F87" s="57">
        <f t="shared" si="23"/>
        <v>156</v>
      </c>
      <c r="G87" s="57">
        <f t="shared" si="23"/>
        <v>54</v>
      </c>
      <c r="H87" s="57">
        <f t="shared" si="23"/>
        <v>5</v>
      </c>
      <c r="I87" s="57">
        <f t="shared" si="23"/>
        <v>53</v>
      </c>
      <c r="J87" s="57">
        <f t="shared" si="23"/>
        <v>52</v>
      </c>
      <c r="K87" s="57">
        <f t="shared" si="23"/>
        <v>110</v>
      </c>
      <c r="L87" s="57">
        <f t="shared" si="23"/>
        <v>8</v>
      </c>
      <c r="R87" s="3"/>
      <c r="S87" s="122"/>
      <c r="T87" s="18"/>
      <c r="U87" s="18"/>
      <c r="V87" s="18"/>
      <c r="W87" s="18"/>
      <c r="X87" s="3"/>
      <c r="Y87" s="3"/>
    </row>
    <row r="88" spans="1:25" ht="13.5" thickBot="1" x14ac:dyDescent="0.25">
      <c r="A88" s="107" t="s">
        <v>2</v>
      </c>
      <c r="B88" s="109"/>
      <c r="C88" s="108"/>
      <c r="D88" s="33">
        <f>SUM(D87)</f>
        <v>399</v>
      </c>
      <c r="E88" s="14">
        <f t="shared" ref="E88:L88" si="24">SUM(E87)</f>
        <v>243</v>
      </c>
      <c r="F88" s="15">
        <f t="shared" si="24"/>
        <v>156</v>
      </c>
      <c r="G88" s="30">
        <f t="shared" si="24"/>
        <v>54</v>
      </c>
      <c r="H88" s="33">
        <f t="shared" si="24"/>
        <v>5</v>
      </c>
      <c r="I88" s="14">
        <f t="shared" si="24"/>
        <v>53</v>
      </c>
      <c r="J88" s="14">
        <f t="shared" si="24"/>
        <v>52</v>
      </c>
      <c r="K88" s="15">
        <f t="shared" si="24"/>
        <v>110</v>
      </c>
      <c r="L88" s="31">
        <f t="shared" si="24"/>
        <v>8</v>
      </c>
      <c r="R88" s="3"/>
      <c r="S88" s="8"/>
      <c r="T88" s="21"/>
      <c r="U88" s="21"/>
      <c r="V88" s="21"/>
      <c r="W88" s="21"/>
      <c r="X88" s="3"/>
      <c r="Y88" s="3"/>
    </row>
    <row r="89" spans="1:25" s="28" customFormat="1" x14ac:dyDescent="0.2">
      <c r="A89" s="29"/>
      <c r="B89" s="29"/>
      <c r="C89" s="47" t="s">
        <v>77</v>
      </c>
      <c r="D89" s="35">
        <f>D87</f>
        <v>399</v>
      </c>
      <c r="E89" s="35">
        <f t="shared" ref="E89:L89" si="25">E87</f>
        <v>243</v>
      </c>
      <c r="F89" s="35">
        <f t="shared" si="25"/>
        <v>156</v>
      </c>
      <c r="G89" s="35">
        <f t="shared" si="25"/>
        <v>54</v>
      </c>
      <c r="H89" s="35">
        <f t="shared" si="25"/>
        <v>5</v>
      </c>
      <c r="I89" s="35">
        <f t="shared" si="25"/>
        <v>53</v>
      </c>
      <c r="J89" s="35">
        <f t="shared" si="25"/>
        <v>52</v>
      </c>
      <c r="K89" s="35">
        <f t="shared" si="25"/>
        <v>110</v>
      </c>
      <c r="L89" s="35">
        <f t="shared" si="25"/>
        <v>8</v>
      </c>
      <c r="R89" s="3"/>
      <c r="S89" s="8"/>
      <c r="T89" s="21"/>
      <c r="U89" s="21"/>
      <c r="V89" s="21"/>
      <c r="W89" s="21"/>
      <c r="X89" s="3"/>
      <c r="Y89" s="3"/>
    </row>
    <row r="90" spans="1:25" x14ac:dyDescent="0.2">
      <c r="A90" s="63" t="s">
        <v>117</v>
      </c>
      <c r="R90" s="3"/>
      <c r="S90" s="3"/>
      <c r="T90" s="3"/>
      <c r="U90" s="3"/>
      <c r="V90" s="3"/>
      <c r="W90" s="3"/>
      <c r="X90" s="3"/>
      <c r="Y90" s="3"/>
    </row>
    <row r="91" spans="1:25" x14ac:dyDescent="0.2">
      <c r="A91" s="63"/>
      <c r="B91" s="2"/>
      <c r="C91" s="2"/>
    </row>
  </sheetData>
  <mergeCells count="30">
    <mergeCell ref="A88:C88"/>
    <mergeCell ref="A41:C41"/>
    <mergeCell ref="K6:L6"/>
    <mergeCell ref="G76:G77"/>
    <mergeCell ref="H76:K76"/>
    <mergeCell ref="G43:G44"/>
    <mergeCell ref="H43:K43"/>
    <mergeCell ref="L43:L44"/>
    <mergeCell ref="A8:L8"/>
    <mergeCell ref="H10:K10"/>
    <mergeCell ref="L10:L11"/>
    <mergeCell ref="D10:F10"/>
    <mergeCell ref="L76:L77"/>
    <mergeCell ref="D76:F76"/>
    <mergeCell ref="I6:J6"/>
    <mergeCell ref="A77:C77"/>
    <mergeCell ref="S78:S87"/>
    <mergeCell ref="T78:W78"/>
    <mergeCell ref="T12:W12"/>
    <mergeCell ref="S12:S13"/>
    <mergeCell ref="S45:S73"/>
    <mergeCell ref="T45:W45"/>
    <mergeCell ref="G10:G11"/>
    <mergeCell ref="D43:F43"/>
    <mergeCell ref="A10:C10"/>
    <mergeCell ref="A43:C43"/>
    <mergeCell ref="A76:C76"/>
    <mergeCell ref="A11:C11"/>
    <mergeCell ref="A44:C44"/>
    <mergeCell ref="A74:C74"/>
  </mergeCells>
  <phoneticPr fontId="2" type="noConversion"/>
  <hyperlinks>
    <hyperlink ref="I6:J6" location="Glosario!A1" display="GLOSARIO"/>
    <hyperlink ref="K6" location="Total!A1" display="REGRESAR"/>
    <hyperlink ref="K6:L6" location="AFSEDF!A1" display="REGRESAR"/>
  </hyperlinks>
  <pageMargins left="0.75" right="0.75" top="1" bottom="1" header="0" footer="0"/>
  <pageSetup scale="55" orientation="portrait" r:id="rId1"/>
  <headerFooter alignWithMargins="0"/>
  <ignoredErrors>
    <ignoredError sqref="D25:L25" formula="1"/>
    <ignoredError sqref="G59 G4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44.42578125" bestFit="1" customWidth="1"/>
    <col min="3" max="11" width="10.7109375" style="9" customWidth="1"/>
    <col min="12" max="12" width="9.7109375" bestFit="1" customWidth="1"/>
    <col min="13" max="13" width="9.5703125" bestFit="1" customWidth="1"/>
    <col min="14" max="14" width="9.7109375" bestFit="1" customWidth="1"/>
  </cols>
  <sheetData>
    <row r="1" spans="1:20" x14ac:dyDescent="0.2">
      <c r="Q1" s="3"/>
      <c r="R1" s="3"/>
      <c r="S1" s="3"/>
      <c r="T1" s="3"/>
    </row>
    <row r="2" spans="1:20" x14ac:dyDescent="0.2">
      <c r="Q2" s="3"/>
      <c r="R2" s="3"/>
      <c r="S2" s="3"/>
      <c r="T2" s="3"/>
    </row>
    <row r="3" spans="1:20" x14ac:dyDescent="0.2">
      <c r="Q3" s="3"/>
      <c r="R3" s="3"/>
      <c r="S3" s="3"/>
      <c r="T3" s="3"/>
    </row>
    <row r="4" spans="1:20" x14ac:dyDescent="0.2">
      <c r="Q4" s="3"/>
      <c r="R4" s="3"/>
      <c r="S4" s="3"/>
      <c r="T4" s="3"/>
    </row>
    <row r="5" spans="1:20" x14ac:dyDescent="0.2">
      <c r="Q5" s="3"/>
      <c r="R5" s="3"/>
      <c r="S5" s="3"/>
      <c r="T5" s="3"/>
    </row>
    <row r="6" spans="1:20" x14ac:dyDescent="0.2">
      <c r="H6" s="119" t="s">
        <v>73</v>
      </c>
      <c r="I6" s="119"/>
      <c r="J6" s="119" t="s">
        <v>28</v>
      </c>
      <c r="K6" s="119"/>
      <c r="Q6" s="3"/>
      <c r="R6" s="3"/>
      <c r="S6" s="3"/>
      <c r="T6" s="3"/>
    </row>
    <row r="7" spans="1:20" x14ac:dyDescent="0.2">
      <c r="Q7" s="3"/>
      <c r="R7" s="3"/>
      <c r="S7" s="3"/>
      <c r="T7" s="3"/>
    </row>
    <row r="8" spans="1:20" x14ac:dyDescent="0.2">
      <c r="A8" s="120" t="s">
        <v>110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Q8" s="3"/>
      <c r="R8" s="3"/>
      <c r="S8" s="3"/>
      <c r="T8" s="3"/>
    </row>
    <row r="9" spans="1:20" s="28" customFormat="1" ht="13.5" thickBot="1" x14ac:dyDescent="0.25">
      <c r="A9" s="27"/>
      <c r="B9" s="27"/>
      <c r="C9" s="35"/>
      <c r="D9" s="35"/>
      <c r="E9" s="35"/>
      <c r="F9" s="35"/>
      <c r="G9" s="35"/>
      <c r="H9" s="35"/>
      <c r="I9" s="35"/>
      <c r="J9" s="35"/>
      <c r="K9" s="35"/>
      <c r="Q9" s="3"/>
      <c r="R9" s="3"/>
      <c r="S9" s="3"/>
      <c r="T9" s="3"/>
    </row>
    <row r="10" spans="1:20" ht="13.5" thickBot="1" x14ac:dyDescent="0.25">
      <c r="A10" s="110" t="s">
        <v>9</v>
      </c>
      <c r="B10" s="111"/>
      <c r="C10" s="112" t="s">
        <v>7</v>
      </c>
      <c r="D10" s="113"/>
      <c r="E10" s="114"/>
      <c r="F10" s="115" t="str">
        <f>"GRUPOS"</f>
        <v>GRUPOS</v>
      </c>
      <c r="G10" s="112" t="s">
        <v>8</v>
      </c>
      <c r="H10" s="113"/>
      <c r="I10" s="113"/>
      <c r="J10" s="114"/>
      <c r="K10" s="117" t="str">
        <f>"ESCUELAS"</f>
        <v>ESCUELAS</v>
      </c>
      <c r="Q10" s="3"/>
      <c r="R10" s="3"/>
      <c r="S10" s="3"/>
      <c r="T10" s="3"/>
    </row>
    <row r="11" spans="1:20" ht="13.5" thickBot="1" x14ac:dyDescent="0.25">
      <c r="A11" s="107" t="s">
        <v>29</v>
      </c>
      <c r="B11" s="109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6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8"/>
      <c r="Q11" s="3"/>
      <c r="R11" s="3"/>
      <c r="S11" s="3"/>
      <c r="T11" s="3"/>
    </row>
    <row r="12" spans="1:20" ht="12.75" customHeight="1" x14ac:dyDescent="0.2">
      <c r="A12" s="58" t="s">
        <v>0</v>
      </c>
      <c r="B12" s="56"/>
      <c r="C12" s="57">
        <f>SUM(C13:C15)</f>
        <v>246207</v>
      </c>
      <c r="D12" s="57">
        <f t="shared" ref="D12:K12" si="0">SUM(D13:D15)</f>
        <v>123447</v>
      </c>
      <c r="E12" s="57">
        <f t="shared" si="0"/>
        <v>122760</v>
      </c>
      <c r="F12" s="57">
        <f t="shared" si="0"/>
        <v>11776</v>
      </c>
      <c r="G12" s="57">
        <f t="shared" si="0"/>
        <v>2437</v>
      </c>
      <c r="H12" s="57">
        <f t="shared" si="0"/>
        <v>12906</v>
      </c>
      <c r="I12" s="57">
        <f t="shared" si="0"/>
        <v>14821</v>
      </c>
      <c r="J12" s="57">
        <f t="shared" si="0"/>
        <v>30164</v>
      </c>
      <c r="K12" s="57">
        <f t="shared" si="0"/>
        <v>2489</v>
      </c>
      <c r="Q12" s="3"/>
      <c r="R12" s="18"/>
      <c r="S12" s="3"/>
      <c r="T12" s="3"/>
    </row>
    <row r="13" spans="1:20" x14ac:dyDescent="0.2">
      <c r="A13" s="58"/>
      <c r="B13" s="56" t="s">
        <v>5</v>
      </c>
      <c r="C13" s="60">
        <f>C42+C65+C78</f>
        <v>222081</v>
      </c>
      <c r="D13" s="60">
        <f t="shared" ref="D13:K13" si="1">D42+D65+D78</f>
        <v>111240</v>
      </c>
      <c r="E13" s="60">
        <f t="shared" si="1"/>
        <v>110841</v>
      </c>
      <c r="F13" s="60">
        <f t="shared" si="1"/>
        <v>10409</v>
      </c>
      <c r="G13" s="60">
        <f t="shared" si="1"/>
        <v>2436</v>
      </c>
      <c r="H13" s="60">
        <f t="shared" si="1"/>
        <v>10285</v>
      </c>
      <c r="I13" s="60">
        <f t="shared" si="1"/>
        <v>14816</v>
      </c>
      <c r="J13" s="60">
        <f t="shared" si="1"/>
        <v>27537</v>
      </c>
      <c r="K13" s="60">
        <f t="shared" si="1"/>
        <v>2488</v>
      </c>
      <c r="Q13" s="3"/>
      <c r="R13" s="18"/>
      <c r="S13" s="3"/>
      <c r="T13" s="3"/>
    </row>
    <row r="14" spans="1:20" x14ac:dyDescent="0.2">
      <c r="A14" s="58"/>
      <c r="B14" s="56" t="s">
        <v>100</v>
      </c>
      <c r="C14" s="60">
        <f>C43</f>
        <v>222</v>
      </c>
      <c r="D14" s="60">
        <f t="shared" ref="D14:K14" si="2">D43</f>
        <v>115</v>
      </c>
      <c r="E14" s="60">
        <f t="shared" si="2"/>
        <v>107</v>
      </c>
      <c r="F14" s="60">
        <f t="shared" si="2"/>
        <v>8</v>
      </c>
      <c r="G14" s="60">
        <f t="shared" si="2"/>
        <v>1</v>
      </c>
      <c r="H14" s="60">
        <f t="shared" si="2"/>
        <v>16</v>
      </c>
      <c r="I14" s="60">
        <f t="shared" si="2"/>
        <v>5</v>
      </c>
      <c r="J14" s="60">
        <f t="shared" si="2"/>
        <v>22</v>
      </c>
      <c r="K14" s="60">
        <f t="shared" si="2"/>
        <v>1</v>
      </c>
      <c r="Q14" s="3"/>
      <c r="R14" s="18"/>
      <c r="S14" s="3"/>
      <c r="T14" s="3"/>
    </row>
    <row r="15" spans="1:20" x14ac:dyDescent="0.2">
      <c r="A15" s="58"/>
      <c r="B15" s="56" t="s">
        <v>6</v>
      </c>
      <c r="C15" s="60">
        <f>C44+C66+C79</f>
        <v>23904</v>
      </c>
      <c r="D15" s="60">
        <f t="shared" ref="D15:K15" si="3">D44+D66+D79</f>
        <v>12092</v>
      </c>
      <c r="E15" s="60">
        <f t="shared" si="3"/>
        <v>11812</v>
      </c>
      <c r="F15" s="60">
        <f t="shared" si="3"/>
        <v>1359</v>
      </c>
      <c r="G15" s="60">
        <f t="shared" si="3"/>
        <v>0</v>
      </c>
      <c r="H15" s="60">
        <f t="shared" si="3"/>
        <v>2605</v>
      </c>
      <c r="I15" s="60">
        <f t="shared" si="3"/>
        <v>0</v>
      </c>
      <c r="J15" s="60">
        <f t="shared" si="3"/>
        <v>2605</v>
      </c>
      <c r="K15" s="60">
        <f t="shared" si="3"/>
        <v>0</v>
      </c>
      <c r="Q15" s="3"/>
      <c r="R15" s="20"/>
      <c r="S15" s="3"/>
      <c r="T15" s="3"/>
    </row>
    <row r="16" spans="1:20" x14ac:dyDescent="0.2">
      <c r="A16" s="58"/>
      <c r="B16" s="69" t="s">
        <v>96</v>
      </c>
      <c r="C16" s="60">
        <f>C45</f>
        <v>2147</v>
      </c>
      <c r="D16" s="60">
        <f t="shared" ref="D16:K17" si="4">D45</f>
        <v>1102</v>
      </c>
      <c r="E16" s="60">
        <f t="shared" si="4"/>
        <v>1045</v>
      </c>
      <c r="F16" s="60">
        <f t="shared" si="4"/>
        <v>133</v>
      </c>
      <c r="G16" s="60">
        <f t="shared" si="4"/>
        <v>0</v>
      </c>
      <c r="H16" s="60">
        <f t="shared" si="4"/>
        <v>360</v>
      </c>
      <c r="I16" s="60">
        <f t="shared" si="4"/>
        <v>0</v>
      </c>
      <c r="J16" s="60">
        <f t="shared" si="4"/>
        <v>360</v>
      </c>
      <c r="K16" s="60">
        <f t="shared" si="4"/>
        <v>0</v>
      </c>
      <c r="Q16" s="3"/>
      <c r="R16" s="20"/>
      <c r="S16" s="3"/>
      <c r="T16" s="3"/>
    </row>
    <row r="17" spans="1:20" x14ac:dyDescent="0.2">
      <c r="A17" s="58"/>
      <c r="B17" s="69" t="s">
        <v>98</v>
      </c>
      <c r="C17" s="60">
        <f>C46</f>
        <v>20698</v>
      </c>
      <c r="D17" s="60">
        <f t="shared" si="4"/>
        <v>10440</v>
      </c>
      <c r="E17" s="60">
        <f t="shared" si="4"/>
        <v>10258</v>
      </c>
      <c r="F17" s="60">
        <f t="shared" si="4"/>
        <v>1165</v>
      </c>
      <c r="G17" s="60">
        <f t="shared" si="4"/>
        <v>0</v>
      </c>
      <c r="H17" s="60">
        <f t="shared" si="4"/>
        <v>2110</v>
      </c>
      <c r="I17" s="60">
        <f t="shared" si="4"/>
        <v>0</v>
      </c>
      <c r="J17" s="60">
        <f t="shared" si="4"/>
        <v>2110</v>
      </c>
      <c r="K17" s="60">
        <f t="shared" si="4"/>
        <v>0</v>
      </c>
      <c r="Q17" s="3"/>
      <c r="R17" s="20"/>
      <c r="S17" s="3"/>
      <c r="T17" s="3"/>
    </row>
    <row r="18" spans="1:20" x14ac:dyDescent="0.2">
      <c r="A18" s="58"/>
      <c r="B18" s="69" t="s">
        <v>48</v>
      </c>
      <c r="C18" s="60">
        <f>C66</f>
        <v>856</v>
      </c>
      <c r="D18" s="60">
        <f t="shared" ref="D18:K18" si="5">D66</f>
        <v>446</v>
      </c>
      <c r="E18" s="60">
        <f t="shared" si="5"/>
        <v>410</v>
      </c>
      <c r="F18" s="60">
        <f t="shared" si="5"/>
        <v>43</v>
      </c>
      <c r="G18" s="60">
        <f t="shared" si="5"/>
        <v>0</v>
      </c>
      <c r="H18" s="60">
        <f t="shared" si="5"/>
        <v>89</v>
      </c>
      <c r="I18" s="60">
        <f t="shared" si="5"/>
        <v>0</v>
      </c>
      <c r="J18" s="60">
        <f t="shared" si="5"/>
        <v>89</v>
      </c>
      <c r="K18" s="60">
        <f t="shared" si="5"/>
        <v>0</v>
      </c>
      <c r="Q18" s="3"/>
      <c r="R18" s="20"/>
      <c r="S18" s="3"/>
      <c r="T18" s="3"/>
    </row>
    <row r="19" spans="1:20" x14ac:dyDescent="0.2">
      <c r="A19" s="58"/>
      <c r="B19" s="69" t="s">
        <v>15</v>
      </c>
      <c r="C19" s="60">
        <f>C79</f>
        <v>203</v>
      </c>
      <c r="D19" s="60">
        <f t="shared" ref="D19:K19" si="6">D79</f>
        <v>104</v>
      </c>
      <c r="E19" s="60">
        <f t="shared" si="6"/>
        <v>99</v>
      </c>
      <c r="F19" s="60">
        <f t="shared" si="6"/>
        <v>18</v>
      </c>
      <c r="G19" s="60">
        <f t="shared" si="6"/>
        <v>0</v>
      </c>
      <c r="H19" s="60">
        <f t="shared" si="6"/>
        <v>46</v>
      </c>
      <c r="I19" s="60">
        <f t="shared" si="6"/>
        <v>0</v>
      </c>
      <c r="J19" s="60">
        <f t="shared" si="6"/>
        <v>46</v>
      </c>
      <c r="K19" s="60">
        <f t="shared" si="6"/>
        <v>0</v>
      </c>
      <c r="Q19" s="3"/>
      <c r="R19" s="20"/>
      <c r="S19" s="3"/>
      <c r="T19" s="3"/>
    </row>
    <row r="20" spans="1:20" x14ac:dyDescent="0.2">
      <c r="A20" s="58" t="s">
        <v>1</v>
      </c>
      <c r="B20" s="56"/>
      <c r="C20" s="59">
        <f t="shared" ref="C20:K20" si="7">SUM(C21:C22)</f>
        <v>54575</v>
      </c>
      <c r="D20" s="59">
        <f t="shared" si="7"/>
        <v>27667</v>
      </c>
      <c r="E20" s="59">
        <f t="shared" si="7"/>
        <v>26908</v>
      </c>
      <c r="F20" s="59">
        <f t="shared" si="7"/>
        <v>2514</v>
      </c>
      <c r="G20" s="59">
        <f t="shared" si="7"/>
        <v>629</v>
      </c>
      <c r="H20" s="59">
        <f t="shared" si="7"/>
        <v>2589</v>
      </c>
      <c r="I20" s="59">
        <f t="shared" si="7"/>
        <v>2318</v>
      </c>
      <c r="J20" s="59">
        <f t="shared" si="7"/>
        <v>5536</v>
      </c>
      <c r="K20" s="59">
        <f t="shared" si="7"/>
        <v>646</v>
      </c>
      <c r="Q20" s="3"/>
      <c r="R20" s="20"/>
      <c r="S20" s="3"/>
      <c r="T20" s="3"/>
    </row>
    <row r="21" spans="1:20" x14ac:dyDescent="0.2">
      <c r="A21" s="58"/>
      <c r="B21" s="56" t="s">
        <v>5</v>
      </c>
      <c r="C21" s="60">
        <f>C48+C68+C81</f>
        <v>51403</v>
      </c>
      <c r="D21" s="60">
        <f t="shared" ref="D21:K22" si="8">D48+D68+D81</f>
        <v>25993</v>
      </c>
      <c r="E21" s="60">
        <f t="shared" si="8"/>
        <v>25410</v>
      </c>
      <c r="F21" s="60">
        <f t="shared" si="8"/>
        <v>2331</v>
      </c>
      <c r="G21" s="60">
        <f t="shared" si="8"/>
        <v>629</v>
      </c>
      <c r="H21" s="60">
        <f t="shared" si="8"/>
        <v>2318</v>
      </c>
      <c r="I21" s="60">
        <f t="shared" si="8"/>
        <v>2318</v>
      </c>
      <c r="J21" s="60">
        <f t="shared" si="8"/>
        <v>5265</v>
      </c>
      <c r="K21" s="60">
        <f t="shared" si="8"/>
        <v>646</v>
      </c>
      <c r="Q21" s="3"/>
      <c r="R21" s="20"/>
      <c r="S21" s="3"/>
      <c r="T21" s="3"/>
    </row>
    <row r="22" spans="1:20" x14ac:dyDescent="0.2">
      <c r="A22" s="58"/>
      <c r="B22" s="56" t="s">
        <v>6</v>
      </c>
      <c r="C22" s="60">
        <f>C49+C69+C82</f>
        <v>3172</v>
      </c>
      <c r="D22" s="60">
        <f t="shared" si="8"/>
        <v>1674</v>
      </c>
      <c r="E22" s="60">
        <f t="shared" si="8"/>
        <v>1498</v>
      </c>
      <c r="F22" s="60">
        <f t="shared" si="8"/>
        <v>183</v>
      </c>
      <c r="G22" s="60">
        <f t="shared" si="8"/>
        <v>0</v>
      </c>
      <c r="H22" s="60">
        <f t="shared" si="8"/>
        <v>271</v>
      </c>
      <c r="I22" s="60">
        <f t="shared" si="8"/>
        <v>0</v>
      </c>
      <c r="J22" s="60">
        <f t="shared" si="8"/>
        <v>271</v>
      </c>
      <c r="K22" s="60">
        <f t="shared" si="8"/>
        <v>0</v>
      </c>
      <c r="Q22" s="3"/>
      <c r="R22" s="20"/>
      <c r="S22" s="3"/>
      <c r="T22" s="3"/>
    </row>
    <row r="23" spans="1:20" x14ac:dyDescent="0.2">
      <c r="A23" s="58"/>
      <c r="B23" s="69" t="s">
        <v>96</v>
      </c>
      <c r="C23" s="60">
        <f>C50</f>
        <v>344</v>
      </c>
      <c r="D23" s="60">
        <f t="shared" ref="D23:K24" si="9">D50</f>
        <v>186</v>
      </c>
      <c r="E23" s="60">
        <f t="shared" si="9"/>
        <v>158</v>
      </c>
      <c r="F23" s="60">
        <f t="shared" si="9"/>
        <v>15</v>
      </c>
      <c r="G23" s="60">
        <f t="shared" si="9"/>
        <v>0</v>
      </c>
      <c r="H23" s="60">
        <f t="shared" si="9"/>
        <v>29</v>
      </c>
      <c r="I23" s="60">
        <f t="shared" si="9"/>
        <v>0</v>
      </c>
      <c r="J23" s="60">
        <f t="shared" si="9"/>
        <v>29</v>
      </c>
      <c r="K23" s="60">
        <f t="shared" si="9"/>
        <v>0</v>
      </c>
      <c r="Q23" s="3"/>
      <c r="R23" s="20"/>
      <c r="S23" s="3"/>
      <c r="T23" s="3"/>
    </row>
    <row r="24" spans="1:20" x14ac:dyDescent="0.2">
      <c r="A24" s="58"/>
      <c r="B24" s="69" t="s">
        <v>98</v>
      </c>
      <c r="C24" s="60">
        <f>C51</f>
        <v>2502</v>
      </c>
      <c r="D24" s="60">
        <f t="shared" si="9"/>
        <v>1328</v>
      </c>
      <c r="E24" s="60">
        <f t="shared" si="9"/>
        <v>1174</v>
      </c>
      <c r="F24" s="60">
        <f t="shared" si="9"/>
        <v>151</v>
      </c>
      <c r="G24" s="60">
        <f t="shared" si="9"/>
        <v>0</v>
      </c>
      <c r="H24" s="60">
        <f t="shared" si="9"/>
        <v>199</v>
      </c>
      <c r="I24" s="60">
        <f t="shared" si="9"/>
        <v>0</v>
      </c>
      <c r="J24" s="60">
        <f t="shared" si="9"/>
        <v>199</v>
      </c>
      <c r="K24" s="60">
        <f t="shared" si="9"/>
        <v>0</v>
      </c>
      <c r="Q24" s="3"/>
      <c r="R24" s="20"/>
      <c r="S24" s="3"/>
      <c r="T24" s="3"/>
    </row>
    <row r="25" spans="1:20" x14ac:dyDescent="0.2">
      <c r="A25" s="58"/>
      <c r="B25" s="69" t="s">
        <v>48</v>
      </c>
      <c r="C25" s="60">
        <f>C69</f>
        <v>166</v>
      </c>
      <c r="D25" s="60">
        <f t="shared" ref="D25:K25" si="10">D69</f>
        <v>90</v>
      </c>
      <c r="E25" s="60">
        <f t="shared" si="10"/>
        <v>76</v>
      </c>
      <c r="F25" s="60">
        <f t="shared" si="10"/>
        <v>8</v>
      </c>
      <c r="G25" s="60">
        <f t="shared" si="10"/>
        <v>0</v>
      </c>
      <c r="H25" s="60">
        <f t="shared" si="10"/>
        <v>16</v>
      </c>
      <c r="I25" s="60">
        <f t="shared" si="10"/>
        <v>0</v>
      </c>
      <c r="J25" s="60">
        <f t="shared" si="10"/>
        <v>16</v>
      </c>
      <c r="K25" s="60">
        <f t="shared" si="10"/>
        <v>0</v>
      </c>
      <c r="Q25" s="3"/>
      <c r="R25" s="20"/>
      <c r="S25" s="3"/>
      <c r="T25" s="3"/>
    </row>
    <row r="26" spans="1:20" x14ac:dyDescent="0.2">
      <c r="A26" s="58"/>
      <c r="B26" s="69" t="s">
        <v>15</v>
      </c>
      <c r="C26" s="60">
        <f>C82</f>
        <v>160</v>
      </c>
      <c r="D26" s="60">
        <f t="shared" ref="D26:K26" si="11">D82</f>
        <v>70</v>
      </c>
      <c r="E26" s="60">
        <f t="shared" si="11"/>
        <v>90</v>
      </c>
      <c r="F26" s="60">
        <f t="shared" si="11"/>
        <v>9</v>
      </c>
      <c r="G26" s="60">
        <f t="shared" si="11"/>
        <v>0</v>
      </c>
      <c r="H26" s="60">
        <f t="shared" si="11"/>
        <v>27</v>
      </c>
      <c r="I26" s="60">
        <f t="shared" si="11"/>
        <v>0</v>
      </c>
      <c r="J26" s="60">
        <f t="shared" si="11"/>
        <v>27</v>
      </c>
      <c r="K26" s="60">
        <f t="shared" si="11"/>
        <v>0</v>
      </c>
      <c r="Q26" s="3"/>
      <c r="R26" s="20"/>
      <c r="S26" s="3"/>
      <c r="T26" s="3"/>
    </row>
    <row r="27" spans="1:20" x14ac:dyDescent="0.2">
      <c r="A27" s="58" t="s">
        <v>16</v>
      </c>
      <c r="B27" s="56"/>
      <c r="C27" s="59">
        <f>SUM(C28)</f>
        <v>251</v>
      </c>
      <c r="D27" s="59">
        <f t="shared" ref="D27:K27" si="12">SUM(D28)</f>
        <v>122</v>
      </c>
      <c r="E27" s="59">
        <f t="shared" si="12"/>
        <v>129</v>
      </c>
      <c r="F27" s="59">
        <f t="shared" si="12"/>
        <v>14</v>
      </c>
      <c r="G27" s="59">
        <f t="shared" si="12"/>
        <v>3</v>
      </c>
      <c r="H27" s="59">
        <f t="shared" si="12"/>
        <v>14</v>
      </c>
      <c r="I27" s="59">
        <f t="shared" si="12"/>
        <v>29</v>
      </c>
      <c r="J27" s="59">
        <f t="shared" si="12"/>
        <v>46</v>
      </c>
      <c r="K27" s="59">
        <f t="shared" si="12"/>
        <v>3</v>
      </c>
      <c r="Q27" s="3"/>
      <c r="R27" s="20"/>
      <c r="S27" s="3"/>
      <c r="T27" s="3"/>
    </row>
    <row r="28" spans="1:20" x14ac:dyDescent="0.2">
      <c r="A28" s="58"/>
      <c r="B28" s="56" t="s">
        <v>5</v>
      </c>
      <c r="C28" s="60">
        <f>C53</f>
        <v>251</v>
      </c>
      <c r="D28" s="60">
        <f t="shared" ref="D28:K28" si="13">D53</f>
        <v>122</v>
      </c>
      <c r="E28" s="60">
        <f t="shared" si="13"/>
        <v>129</v>
      </c>
      <c r="F28" s="60">
        <f t="shared" si="13"/>
        <v>14</v>
      </c>
      <c r="G28" s="60">
        <f t="shared" si="13"/>
        <v>3</v>
      </c>
      <c r="H28" s="60">
        <f t="shared" si="13"/>
        <v>14</v>
      </c>
      <c r="I28" s="60">
        <f t="shared" si="13"/>
        <v>29</v>
      </c>
      <c r="J28" s="60">
        <f t="shared" si="13"/>
        <v>46</v>
      </c>
      <c r="K28" s="60">
        <f t="shared" si="13"/>
        <v>3</v>
      </c>
      <c r="Q28" s="3"/>
      <c r="R28" s="20"/>
      <c r="S28" s="3"/>
      <c r="T28" s="3"/>
    </row>
    <row r="29" spans="1:20" x14ac:dyDescent="0.2">
      <c r="A29" s="58"/>
      <c r="B29" s="56"/>
      <c r="C29" s="60"/>
      <c r="D29" s="60"/>
      <c r="E29" s="60"/>
      <c r="F29" s="60"/>
      <c r="G29" s="60"/>
      <c r="H29" s="60"/>
      <c r="I29" s="60"/>
      <c r="J29" s="60"/>
      <c r="K29" s="60"/>
      <c r="Q29" s="3"/>
      <c r="R29" s="20"/>
      <c r="S29" s="3"/>
      <c r="T29" s="3"/>
    </row>
    <row r="30" spans="1:20" x14ac:dyDescent="0.2">
      <c r="A30" s="58"/>
      <c r="B30" s="3" t="s">
        <v>34</v>
      </c>
      <c r="C30" s="59">
        <f>C13+C21+C28</f>
        <v>273735</v>
      </c>
      <c r="D30" s="59">
        <f t="shared" ref="D30:K30" si="14">D13+D21+D28</f>
        <v>137355</v>
      </c>
      <c r="E30" s="59">
        <f t="shared" si="14"/>
        <v>136380</v>
      </c>
      <c r="F30" s="59">
        <f t="shared" si="14"/>
        <v>12754</v>
      </c>
      <c r="G30" s="59">
        <f t="shared" si="14"/>
        <v>3068</v>
      </c>
      <c r="H30" s="59">
        <f t="shared" si="14"/>
        <v>12617</v>
      </c>
      <c r="I30" s="59">
        <f t="shared" si="14"/>
        <v>17163</v>
      </c>
      <c r="J30" s="59">
        <f t="shared" si="14"/>
        <v>32848</v>
      </c>
      <c r="K30" s="59">
        <f t="shared" si="14"/>
        <v>3137</v>
      </c>
      <c r="Q30" s="3"/>
      <c r="R30" s="20"/>
      <c r="S30" s="3"/>
      <c r="T30" s="3"/>
    </row>
    <row r="31" spans="1:20" x14ac:dyDescent="0.2">
      <c r="A31" s="58"/>
      <c r="B31" s="56" t="s">
        <v>101</v>
      </c>
      <c r="C31" s="59">
        <f>C14</f>
        <v>222</v>
      </c>
      <c r="D31" s="59">
        <f t="shared" ref="D31:K31" si="15">D14</f>
        <v>115</v>
      </c>
      <c r="E31" s="59">
        <f t="shared" si="15"/>
        <v>107</v>
      </c>
      <c r="F31" s="59">
        <f t="shared" si="15"/>
        <v>8</v>
      </c>
      <c r="G31" s="59">
        <f t="shared" si="15"/>
        <v>1</v>
      </c>
      <c r="H31" s="59">
        <f t="shared" si="15"/>
        <v>16</v>
      </c>
      <c r="I31" s="59">
        <f t="shared" si="15"/>
        <v>5</v>
      </c>
      <c r="J31" s="59">
        <f t="shared" si="15"/>
        <v>22</v>
      </c>
      <c r="K31" s="59">
        <f t="shared" si="15"/>
        <v>1</v>
      </c>
      <c r="Q31" s="3"/>
      <c r="R31" s="20"/>
      <c r="S31" s="3"/>
      <c r="T31" s="3"/>
    </row>
    <row r="32" spans="1:20" x14ac:dyDescent="0.2">
      <c r="A32" s="58"/>
      <c r="B32" s="3" t="s">
        <v>35</v>
      </c>
      <c r="C32" s="59">
        <f>SUM(C33:C36)</f>
        <v>27076</v>
      </c>
      <c r="D32" s="59">
        <f t="shared" ref="D32:K32" si="16">SUM(D33:D36)</f>
        <v>13766</v>
      </c>
      <c r="E32" s="59">
        <f t="shared" si="16"/>
        <v>13310</v>
      </c>
      <c r="F32" s="59">
        <f t="shared" si="16"/>
        <v>1542</v>
      </c>
      <c r="G32" s="59">
        <f t="shared" si="16"/>
        <v>0</v>
      </c>
      <c r="H32" s="59">
        <f t="shared" si="16"/>
        <v>2876</v>
      </c>
      <c r="I32" s="59">
        <f t="shared" si="16"/>
        <v>0</v>
      </c>
      <c r="J32" s="59">
        <f>SUM(J33:J36)</f>
        <v>2876</v>
      </c>
      <c r="K32" s="59">
        <f t="shared" si="16"/>
        <v>0</v>
      </c>
      <c r="Q32" s="3"/>
      <c r="R32" s="20"/>
      <c r="S32" s="3"/>
      <c r="T32" s="3"/>
    </row>
    <row r="33" spans="1:22" x14ac:dyDescent="0.2">
      <c r="A33" s="58"/>
      <c r="B33" s="70" t="s">
        <v>102</v>
      </c>
      <c r="C33" s="60">
        <f>C16+C23</f>
        <v>2491</v>
      </c>
      <c r="D33" s="60">
        <f t="shared" ref="D33:K36" si="17">D16+D23</f>
        <v>1288</v>
      </c>
      <c r="E33" s="60">
        <f t="shared" si="17"/>
        <v>1203</v>
      </c>
      <c r="F33" s="60">
        <f t="shared" si="17"/>
        <v>148</v>
      </c>
      <c r="G33" s="60">
        <f t="shared" si="17"/>
        <v>0</v>
      </c>
      <c r="H33" s="60">
        <f t="shared" si="17"/>
        <v>389</v>
      </c>
      <c r="I33" s="60">
        <f t="shared" si="17"/>
        <v>0</v>
      </c>
      <c r="J33" s="60">
        <f t="shared" si="17"/>
        <v>389</v>
      </c>
      <c r="K33" s="60">
        <f t="shared" si="17"/>
        <v>0</v>
      </c>
      <c r="Q33" s="3"/>
      <c r="R33" s="20"/>
      <c r="S33" s="3"/>
      <c r="T33" s="3"/>
    </row>
    <row r="34" spans="1:22" x14ac:dyDescent="0.2">
      <c r="A34" s="58"/>
      <c r="B34" s="70" t="s">
        <v>103</v>
      </c>
      <c r="C34" s="60">
        <f>C17+C24</f>
        <v>23200</v>
      </c>
      <c r="D34" s="60">
        <f t="shared" si="17"/>
        <v>11768</v>
      </c>
      <c r="E34" s="60">
        <f t="shared" si="17"/>
        <v>11432</v>
      </c>
      <c r="F34" s="60">
        <f t="shared" si="17"/>
        <v>1316</v>
      </c>
      <c r="G34" s="60">
        <f t="shared" si="17"/>
        <v>0</v>
      </c>
      <c r="H34" s="60">
        <f t="shared" si="17"/>
        <v>2309</v>
      </c>
      <c r="I34" s="60">
        <f t="shared" si="17"/>
        <v>0</v>
      </c>
      <c r="J34" s="60">
        <f t="shared" si="17"/>
        <v>2309</v>
      </c>
      <c r="K34" s="60">
        <f t="shared" si="17"/>
        <v>0</v>
      </c>
      <c r="Q34" s="3"/>
      <c r="R34" s="20"/>
      <c r="S34" s="3"/>
      <c r="T34" s="3"/>
    </row>
    <row r="35" spans="1:22" x14ac:dyDescent="0.2">
      <c r="A35" s="58"/>
      <c r="B35" s="70" t="s">
        <v>75</v>
      </c>
      <c r="C35" s="60">
        <f>C18+C25</f>
        <v>1022</v>
      </c>
      <c r="D35" s="60">
        <f t="shared" si="17"/>
        <v>536</v>
      </c>
      <c r="E35" s="60">
        <f t="shared" si="17"/>
        <v>486</v>
      </c>
      <c r="F35" s="60">
        <f t="shared" si="17"/>
        <v>51</v>
      </c>
      <c r="G35" s="60">
        <f t="shared" si="17"/>
        <v>0</v>
      </c>
      <c r="H35" s="60">
        <f t="shared" si="17"/>
        <v>105</v>
      </c>
      <c r="I35" s="60">
        <f t="shared" si="17"/>
        <v>0</v>
      </c>
      <c r="J35" s="60">
        <f t="shared" si="17"/>
        <v>105</v>
      </c>
      <c r="K35" s="60">
        <f t="shared" si="17"/>
        <v>0</v>
      </c>
      <c r="Q35" s="3"/>
      <c r="R35" s="20"/>
      <c r="S35" s="3"/>
      <c r="T35" s="3"/>
    </row>
    <row r="36" spans="1:22" ht="13.5" thickBot="1" x14ac:dyDescent="0.25">
      <c r="A36" s="58"/>
      <c r="B36" s="70" t="s">
        <v>76</v>
      </c>
      <c r="C36" s="60">
        <f>C19+C26</f>
        <v>363</v>
      </c>
      <c r="D36" s="60">
        <f t="shared" si="17"/>
        <v>174</v>
      </c>
      <c r="E36" s="60">
        <f t="shared" si="17"/>
        <v>189</v>
      </c>
      <c r="F36" s="60">
        <f t="shared" si="17"/>
        <v>27</v>
      </c>
      <c r="G36" s="60">
        <f t="shared" si="17"/>
        <v>0</v>
      </c>
      <c r="H36" s="60">
        <f t="shared" si="17"/>
        <v>73</v>
      </c>
      <c r="I36" s="60">
        <f t="shared" si="17"/>
        <v>0</v>
      </c>
      <c r="J36" s="60">
        <f t="shared" si="17"/>
        <v>73</v>
      </c>
      <c r="K36" s="60">
        <f t="shared" si="17"/>
        <v>0</v>
      </c>
      <c r="Q36" s="3"/>
      <c r="R36" s="20"/>
      <c r="S36" s="3"/>
      <c r="T36" s="3"/>
    </row>
    <row r="37" spans="1:22" ht="13.5" thickBot="1" x14ac:dyDescent="0.25">
      <c r="A37" s="107" t="s">
        <v>2</v>
      </c>
      <c r="B37" s="108"/>
      <c r="C37" s="33">
        <f t="shared" ref="C37:K37" si="18">SUM(C30:C32)</f>
        <v>301033</v>
      </c>
      <c r="D37" s="14">
        <f t="shared" si="18"/>
        <v>151236</v>
      </c>
      <c r="E37" s="15">
        <f t="shared" si="18"/>
        <v>149797</v>
      </c>
      <c r="F37" s="30">
        <f t="shared" si="18"/>
        <v>14304</v>
      </c>
      <c r="G37" s="33">
        <f t="shared" si="18"/>
        <v>3069</v>
      </c>
      <c r="H37" s="14">
        <f t="shared" si="18"/>
        <v>15509</v>
      </c>
      <c r="I37" s="14">
        <f t="shared" si="18"/>
        <v>17168</v>
      </c>
      <c r="J37" s="15">
        <f t="shared" si="18"/>
        <v>35746</v>
      </c>
      <c r="K37" s="31">
        <f t="shared" si="18"/>
        <v>3138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28" customFormat="1" ht="13.5" thickBot="1" x14ac:dyDescent="0.25">
      <c r="A38" s="29"/>
      <c r="B38" s="47" t="s">
        <v>77</v>
      </c>
      <c r="C38" s="35">
        <f>C37-C31-C34-C86</f>
        <v>276852</v>
      </c>
      <c r="D38" s="35">
        <f t="shared" ref="D38:K38" si="19">D37-D31-D34-D86</f>
        <v>138976</v>
      </c>
      <c r="E38" s="35">
        <f t="shared" si="19"/>
        <v>137876</v>
      </c>
      <c r="F38" s="35">
        <f t="shared" si="19"/>
        <v>12941</v>
      </c>
      <c r="G38" s="35">
        <f t="shared" si="19"/>
        <v>3067</v>
      </c>
      <c r="H38" s="35">
        <f t="shared" si="19"/>
        <v>13099</v>
      </c>
      <c r="I38" s="35">
        <f t="shared" si="19"/>
        <v>17157</v>
      </c>
      <c r="J38" s="35">
        <f t="shared" si="19"/>
        <v>33323</v>
      </c>
      <c r="K38" s="35">
        <f t="shared" si="19"/>
        <v>3136</v>
      </c>
      <c r="Q38" s="3"/>
      <c r="R38" s="21"/>
      <c r="S38" s="3"/>
      <c r="T38" s="3"/>
    </row>
    <row r="39" spans="1:22" ht="13.5" thickBot="1" x14ac:dyDescent="0.25">
      <c r="A39" s="110" t="s">
        <v>12</v>
      </c>
      <c r="B39" s="111"/>
      <c r="C39" s="112" t="s">
        <v>7</v>
      </c>
      <c r="D39" s="113"/>
      <c r="E39" s="114"/>
      <c r="F39" s="115" t="str">
        <f>"GRUPOS"</f>
        <v>GRUPOS</v>
      </c>
      <c r="G39" s="112" t="s">
        <v>8</v>
      </c>
      <c r="H39" s="113"/>
      <c r="I39" s="113"/>
      <c r="J39" s="114"/>
      <c r="K39" s="117" t="str">
        <f>"ESCUELAS"</f>
        <v>ESCUELAS</v>
      </c>
      <c r="Q39" s="3"/>
      <c r="R39" s="3"/>
      <c r="S39" s="3"/>
      <c r="T39" s="3"/>
    </row>
    <row r="40" spans="1:22" ht="13.5" thickBot="1" x14ac:dyDescent="0.25">
      <c r="A40" s="107" t="s">
        <v>29</v>
      </c>
      <c r="B40" s="109"/>
      <c r="C40" s="32" t="str">
        <f>"TOTAL"</f>
        <v>TOTAL</v>
      </c>
      <c r="D40" s="12" t="str">
        <f>"HOM"</f>
        <v>HOM</v>
      </c>
      <c r="E40" s="13" t="str">
        <f>"MUJ"</f>
        <v>MUJ</v>
      </c>
      <c r="F40" s="116"/>
      <c r="G40" s="32" t="str">
        <f>"DIRECTOR"</f>
        <v>DIRECTOR</v>
      </c>
      <c r="H40" s="12" t="str">
        <f>"DOCENTE"</f>
        <v>DOCENTE</v>
      </c>
      <c r="I40" s="12" t="str">
        <f>"APOYO"</f>
        <v>APOYO</v>
      </c>
      <c r="J40" s="13" t="str">
        <f>"TOTAL"</f>
        <v>TOTAL</v>
      </c>
      <c r="K40" s="118"/>
      <c r="Q40" s="3"/>
      <c r="R40" s="3"/>
      <c r="S40" s="3"/>
      <c r="T40" s="3"/>
    </row>
    <row r="41" spans="1:22" x14ac:dyDescent="0.2">
      <c r="A41" s="58" t="s">
        <v>0</v>
      </c>
      <c r="B41" s="56"/>
      <c r="C41" s="57">
        <f>SUM(C42:C44)</f>
        <v>172518</v>
      </c>
      <c r="D41" s="57">
        <f t="shared" ref="D41:K41" si="20">SUM(D42:D44)</f>
        <v>86178</v>
      </c>
      <c r="E41" s="57">
        <f t="shared" si="20"/>
        <v>86340</v>
      </c>
      <c r="F41" s="57">
        <f t="shared" si="20"/>
        <v>6368</v>
      </c>
      <c r="G41" s="57">
        <f t="shared" si="20"/>
        <v>809</v>
      </c>
      <c r="H41" s="57">
        <f t="shared" si="20"/>
        <v>7682</v>
      </c>
      <c r="I41" s="57">
        <f t="shared" si="20"/>
        <v>4576</v>
      </c>
      <c r="J41" s="57">
        <f t="shared" si="20"/>
        <v>13067</v>
      </c>
      <c r="K41" s="57">
        <f t="shared" si="20"/>
        <v>860</v>
      </c>
      <c r="M41" s="36"/>
      <c r="N41" s="36"/>
      <c r="O41" s="36"/>
      <c r="P41" s="36"/>
      <c r="Q41" s="36"/>
      <c r="R41" s="18"/>
      <c r="S41" s="3"/>
      <c r="T41" s="3"/>
    </row>
    <row r="42" spans="1:22" x14ac:dyDescent="0.2">
      <c r="A42" s="58"/>
      <c r="B42" s="56" t="s">
        <v>5</v>
      </c>
      <c r="C42" s="60">
        <v>149451</v>
      </c>
      <c r="D42" s="60">
        <v>74521</v>
      </c>
      <c r="E42" s="60">
        <v>74930</v>
      </c>
      <c r="F42" s="60">
        <v>5062</v>
      </c>
      <c r="G42" s="60">
        <v>808</v>
      </c>
      <c r="H42" s="60">
        <v>5196</v>
      </c>
      <c r="I42" s="60">
        <v>4571</v>
      </c>
      <c r="J42" s="60">
        <v>10575</v>
      </c>
      <c r="K42" s="60">
        <v>859</v>
      </c>
      <c r="Q42" s="3"/>
      <c r="R42" s="18"/>
      <c r="S42" s="3"/>
      <c r="T42" s="3"/>
    </row>
    <row r="43" spans="1:22" x14ac:dyDescent="0.2">
      <c r="A43" s="58"/>
      <c r="B43" s="56" t="s">
        <v>100</v>
      </c>
      <c r="C43" s="60">
        <v>222</v>
      </c>
      <c r="D43" s="60">
        <v>115</v>
      </c>
      <c r="E43" s="60">
        <v>107</v>
      </c>
      <c r="F43" s="60">
        <v>8</v>
      </c>
      <c r="G43" s="60">
        <v>1</v>
      </c>
      <c r="H43" s="60">
        <v>16</v>
      </c>
      <c r="I43" s="60">
        <v>5</v>
      </c>
      <c r="J43" s="60">
        <v>22</v>
      </c>
      <c r="K43" s="60">
        <v>1</v>
      </c>
      <c r="Q43" s="3"/>
      <c r="R43" s="18"/>
      <c r="S43" s="3"/>
      <c r="T43" s="3"/>
    </row>
    <row r="44" spans="1:22" x14ac:dyDescent="0.2">
      <c r="A44" s="58"/>
      <c r="B44" s="56" t="s">
        <v>6</v>
      </c>
      <c r="C44" s="60">
        <v>22845</v>
      </c>
      <c r="D44" s="60">
        <v>11542</v>
      </c>
      <c r="E44" s="60">
        <v>11303</v>
      </c>
      <c r="F44" s="60">
        <v>1298</v>
      </c>
      <c r="G44" s="60">
        <v>0</v>
      </c>
      <c r="H44" s="60">
        <v>2470</v>
      </c>
      <c r="I44" s="60">
        <v>0</v>
      </c>
      <c r="J44" s="60">
        <v>2470</v>
      </c>
      <c r="K44" s="60">
        <v>0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x14ac:dyDescent="0.2">
      <c r="A45" s="58"/>
      <c r="B45" s="69" t="s">
        <v>96</v>
      </c>
      <c r="C45" s="60">
        <v>2147</v>
      </c>
      <c r="D45" s="60">
        <v>1102</v>
      </c>
      <c r="E45" s="60">
        <v>1045</v>
      </c>
      <c r="F45" s="60">
        <v>133</v>
      </c>
      <c r="G45" s="60">
        <v>0</v>
      </c>
      <c r="H45" s="60">
        <v>360</v>
      </c>
      <c r="I45" s="60">
        <v>0</v>
      </c>
      <c r="J45" s="60">
        <v>360</v>
      </c>
      <c r="K45" s="60">
        <v>0</v>
      </c>
      <c r="Q45" s="3"/>
      <c r="R45" s="22"/>
      <c r="S45" s="3"/>
      <c r="T45" s="3"/>
    </row>
    <row r="46" spans="1:22" x14ac:dyDescent="0.2">
      <c r="A46" s="58"/>
      <c r="B46" s="69" t="s">
        <v>98</v>
      </c>
      <c r="C46" s="60">
        <v>20698</v>
      </c>
      <c r="D46" s="60">
        <v>10440</v>
      </c>
      <c r="E46" s="60">
        <v>10258</v>
      </c>
      <c r="F46" s="60">
        <v>1165</v>
      </c>
      <c r="G46" s="60">
        <v>0</v>
      </c>
      <c r="H46" s="60">
        <v>2110</v>
      </c>
      <c r="I46" s="60">
        <v>0</v>
      </c>
      <c r="J46" s="60">
        <v>2110</v>
      </c>
      <c r="K46" s="60">
        <v>0</v>
      </c>
      <c r="Q46" s="3"/>
      <c r="R46" s="22"/>
      <c r="S46" s="3"/>
      <c r="T46" s="3"/>
    </row>
    <row r="47" spans="1:22" x14ac:dyDescent="0.2">
      <c r="A47" s="58" t="s">
        <v>1</v>
      </c>
      <c r="B47" s="56"/>
      <c r="C47" s="59">
        <f>SUM(C48:C49)</f>
        <v>38620</v>
      </c>
      <c r="D47" s="59">
        <f t="shared" ref="D47:K47" si="21">SUM(D48:D49)</f>
        <v>19468</v>
      </c>
      <c r="E47" s="59">
        <f t="shared" si="21"/>
        <v>19152</v>
      </c>
      <c r="F47" s="59">
        <f t="shared" si="21"/>
        <v>1301</v>
      </c>
      <c r="G47" s="59">
        <f t="shared" si="21"/>
        <v>192</v>
      </c>
      <c r="H47" s="59">
        <f t="shared" si="21"/>
        <v>1357</v>
      </c>
      <c r="I47" s="59">
        <f t="shared" si="21"/>
        <v>943</v>
      </c>
      <c r="J47" s="59">
        <f t="shared" si="21"/>
        <v>2492</v>
      </c>
      <c r="K47" s="59">
        <f t="shared" si="21"/>
        <v>206</v>
      </c>
      <c r="Q47" s="3"/>
      <c r="R47" s="22"/>
      <c r="S47" s="3"/>
      <c r="T47" s="3"/>
    </row>
    <row r="48" spans="1:22" x14ac:dyDescent="0.2">
      <c r="A48" s="58"/>
      <c r="B48" s="56" t="s">
        <v>5</v>
      </c>
      <c r="C48" s="60">
        <v>35774</v>
      </c>
      <c r="D48" s="60">
        <v>17954</v>
      </c>
      <c r="E48" s="60">
        <v>17820</v>
      </c>
      <c r="F48" s="60">
        <v>1135</v>
      </c>
      <c r="G48" s="60">
        <v>192</v>
      </c>
      <c r="H48" s="60">
        <v>1129</v>
      </c>
      <c r="I48" s="60">
        <v>943</v>
      </c>
      <c r="J48" s="60">
        <v>2264</v>
      </c>
      <c r="K48" s="60">
        <v>206</v>
      </c>
      <c r="Q48" s="3"/>
      <c r="R48" s="22"/>
      <c r="S48" s="3"/>
      <c r="T48" s="3"/>
    </row>
    <row r="49" spans="1:21" x14ac:dyDescent="0.2">
      <c r="A49" s="58"/>
      <c r="B49" s="56" t="s">
        <v>6</v>
      </c>
      <c r="C49" s="60">
        <v>2846</v>
      </c>
      <c r="D49" s="60">
        <v>1514</v>
      </c>
      <c r="E49" s="60">
        <v>1332</v>
      </c>
      <c r="F49" s="60">
        <v>166</v>
      </c>
      <c r="G49" s="60">
        <v>0</v>
      </c>
      <c r="H49" s="60">
        <v>228</v>
      </c>
      <c r="I49" s="60">
        <v>0</v>
      </c>
      <c r="J49" s="60">
        <v>228</v>
      </c>
      <c r="K49" s="60">
        <v>0</v>
      </c>
      <c r="M49" s="36"/>
      <c r="N49" s="36"/>
      <c r="O49" s="36"/>
      <c r="P49" s="36"/>
      <c r="Q49" s="36"/>
      <c r="R49" s="36"/>
      <c r="S49" s="36"/>
      <c r="T49" s="36"/>
      <c r="U49" s="36"/>
    </row>
    <row r="50" spans="1:21" x14ac:dyDescent="0.2">
      <c r="A50" s="58"/>
      <c r="B50" s="69" t="s">
        <v>96</v>
      </c>
      <c r="C50" s="60">
        <v>344</v>
      </c>
      <c r="D50" s="60">
        <v>186</v>
      </c>
      <c r="E50" s="60">
        <v>158</v>
      </c>
      <c r="F50" s="60">
        <v>15</v>
      </c>
      <c r="G50" s="60">
        <v>0</v>
      </c>
      <c r="H50" s="60">
        <v>29</v>
      </c>
      <c r="I50" s="60">
        <v>0</v>
      </c>
      <c r="J50" s="60">
        <v>29</v>
      </c>
      <c r="K50" s="60">
        <v>0</v>
      </c>
      <c r="Q50" s="3"/>
      <c r="R50" s="22"/>
      <c r="S50" s="3"/>
      <c r="T50" s="3"/>
    </row>
    <row r="51" spans="1:21" x14ac:dyDescent="0.2">
      <c r="A51" s="58"/>
      <c r="B51" s="69" t="s">
        <v>98</v>
      </c>
      <c r="C51" s="60">
        <v>2502</v>
      </c>
      <c r="D51" s="60">
        <v>1328</v>
      </c>
      <c r="E51" s="60">
        <v>1174</v>
      </c>
      <c r="F51" s="60">
        <v>151</v>
      </c>
      <c r="G51" s="60">
        <v>0</v>
      </c>
      <c r="H51" s="60">
        <v>199</v>
      </c>
      <c r="I51" s="60">
        <v>0</v>
      </c>
      <c r="J51" s="60">
        <v>199</v>
      </c>
      <c r="K51" s="60">
        <v>0</v>
      </c>
      <c r="Q51" s="3"/>
      <c r="R51" s="22"/>
      <c r="S51" s="3"/>
      <c r="T51" s="3"/>
    </row>
    <row r="52" spans="1:21" x14ac:dyDescent="0.2">
      <c r="A52" s="58" t="s">
        <v>16</v>
      </c>
      <c r="B52" s="56"/>
      <c r="C52" s="59">
        <f>C53</f>
        <v>251</v>
      </c>
      <c r="D52" s="59">
        <f t="shared" ref="D52:K52" si="22">D53</f>
        <v>122</v>
      </c>
      <c r="E52" s="59">
        <f t="shared" si="22"/>
        <v>129</v>
      </c>
      <c r="F52" s="59">
        <f t="shared" si="22"/>
        <v>14</v>
      </c>
      <c r="G52" s="59">
        <f t="shared" si="22"/>
        <v>3</v>
      </c>
      <c r="H52" s="59">
        <f t="shared" si="22"/>
        <v>14</v>
      </c>
      <c r="I52" s="59">
        <f t="shared" si="22"/>
        <v>29</v>
      </c>
      <c r="J52" s="59">
        <f t="shared" si="22"/>
        <v>46</v>
      </c>
      <c r="K52" s="59">
        <f t="shared" si="22"/>
        <v>3</v>
      </c>
      <c r="Q52" s="3"/>
      <c r="R52" s="22"/>
      <c r="S52" s="3"/>
      <c r="T52" s="3"/>
    </row>
    <row r="53" spans="1:21" x14ac:dyDescent="0.2">
      <c r="A53" s="58"/>
      <c r="B53" s="56" t="s">
        <v>5</v>
      </c>
      <c r="C53" s="60">
        <v>251</v>
      </c>
      <c r="D53" s="60">
        <v>122</v>
      </c>
      <c r="E53" s="60">
        <v>129</v>
      </c>
      <c r="F53" s="60">
        <v>14</v>
      </c>
      <c r="G53" s="60">
        <v>3</v>
      </c>
      <c r="H53" s="60">
        <v>14</v>
      </c>
      <c r="I53" s="60">
        <v>29</v>
      </c>
      <c r="J53" s="60">
        <v>46</v>
      </c>
      <c r="K53" s="60">
        <v>3</v>
      </c>
      <c r="Q53" s="3"/>
      <c r="R53" s="22"/>
      <c r="S53" s="3"/>
      <c r="T53" s="3"/>
    </row>
    <row r="54" spans="1:21" x14ac:dyDescent="0.2">
      <c r="A54" s="58"/>
      <c r="B54" s="56"/>
      <c r="C54" s="60"/>
      <c r="D54" s="60"/>
      <c r="E54" s="60"/>
      <c r="F54" s="60"/>
      <c r="G54" s="60"/>
      <c r="H54" s="60"/>
      <c r="I54" s="60"/>
      <c r="J54" s="60"/>
      <c r="K54" s="60"/>
      <c r="Q54" s="3"/>
      <c r="R54" s="22"/>
      <c r="S54" s="3"/>
      <c r="T54" s="3"/>
    </row>
    <row r="55" spans="1:21" x14ac:dyDescent="0.2">
      <c r="A55" s="58"/>
      <c r="B55" s="3" t="s">
        <v>34</v>
      </c>
      <c r="C55" s="59">
        <f>C42+C48+C53</f>
        <v>185476</v>
      </c>
      <c r="D55" s="59">
        <f t="shared" ref="D55:K55" si="23">D42+D48+D53</f>
        <v>92597</v>
      </c>
      <c r="E55" s="59">
        <f t="shared" si="23"/>
        <v>92879</v>
      </c>
      <c r="F55" s="59">
        <f t="shared" si="23"/>
        <v>6211</v>
      </c>
      <c r="G55" s="59">
        <f t="shared" si="23"/>
        <v>1003</v>
      </c>
      <c r="H55" s="59">
        <f t="shared" si="23"/>
        <v>6339</v>
      </c>
      <c r="I55" s="59">
        <f t="shared" si="23"/>
        <v>5543</v>
      </c>
      <c r="J55" s="59">
        <f t="shared" si="23"/>
        <v>12885</v>
      </c>
      <c r="K55" s="59">
        <f t="shared" si="23"/>
        <v>1068</v>
      </c>
      <c r="Q55" s="3"/>
      <c r="R55" s="22"/>
      <c r="S55" s="3"/>
      <c r="T55" s="3"/>
    </row>
    <row r="56" spans="1:21" x14ac:dyDescent="0.2">
      <c r="A56" s="58"/>
      <c r="B56" s="56" t="s">
        <v>101</v>
      </c>
      <c r="C56" s="59">
        <f>C43</f>
        <v>222</v>
      </c>
      <c r="D56" s="59">
        <f t="shared" ref="D56:K56" si="24">D43</f>
        <v>115</v>
      </c>
      <c r="E56" s="59">
        <f t="shared" si="24"/>
        <v>107</v>
      </c>
      <c r="F56" s="59">
        <f t="shared" si="24"/>
        <v>8</v>
      </c>
      <c r="G56" s="59">
        <f t="shared" si="24"/>
        <v>1</v>
      </c>
      <c r="H56" s="59">
        <f t="shared" si="24"/>
        <v>16</v>
      </c>
      <c r="I56" s="59">
        <f t="shared" si="24"/>
        <v>5</v>
      </c>
      <c r="J56" s="59">
        <f t="shared" si="24"/>
        <v>22</v>
      </c>
      <c r="K56" s="59">
        <f t="shared" si="24"/>
        <v>1</v>
      </c>
      <c r="Q56" s="3"/>
      <c r="R56" s="22"/>
      <c r="S56" s="3"/>
      <c r="T56" s="3"/>
    </row>
    <row r="57" spans="1:21" x14ac:dyDescent="0.2">
      <c r="A57" s="58"/>
      <c r="B57" s="3" t="s">
        <v>35</v>
      </c>
      <c r="C57" s="59">
        <f>SUM(C58:C59)</f>
        <v>25691</v>
      </c>
      <c r="D57" s="59">
        <f t="shared" ref="D57:K57" si="25">SUM(D58:D59)</f>
        <v>13056</v>
      </c>
      <c r="E57" s="59">
        <f t="shared" si="25"/>
        <v>12635</v>
      </c>
      <c r="F57" s="59">
        <f t="shared" si="25"/>
        <v>1464</v>
      </c>
      <c r="G57" s="59">
        <f t="shared" si="25"/>
        <v>0</v>
      </c>
      <c r="H57" s="59">
        <f t="shared" si="25"/>
        <v>2698</v>
      </c>
      <c r="I57" s="59">
        <f t="shared" si="25"/>
        <v>0</v>
      </c>
      <c r="J57" s="59">
        <f t="shared" si="25"/>
        <v>2698</v>
      </c>
      <c r="K57" s="59">
        <f t="shared" si="25"/>
        <v>0</v>
      </c>
      <c r="Q57" s="3"/>
      <c r="R57" s="22"/>
      <c r="S57" s="3"/>
      <c r="T57" s="3"/>
    </row>
    <row r="58" spans="1:21" x14ac:dyDescent="0.2">
      <c r="A58" s="58"/>
      <c r="B58" s="70" t="s">
        <v>102</v>
      </c>
      <c r="C58" s="60">
        <f>C45+C50</f>
        <v>2491</v>
      </c>
      <c r="D58" s="60">
        <f t="shared" ref="D58:K59" si="26">D45+D50</f>
        <v>1288</v>
      </c>
      <c r="E58" s="60">
        <f t="shared" si="26"/>
        <v>1203</v>
      </c>
      <c r="F58" s="60">
        <f t="shared" si="26"/>
        <v>148</v>
      </c>
      <c r="G58" s="60">
        <f t="shared" si="26"/>
        <v>0</v>
      </c>
      <c r="H58" s="60">
        <f t="shared" si="26"/>
        <v>389</v>
      </c>
      <c r="I58" s="60">
        <f t="shared" si="26"/>
        <v>0</v>
      </c>
      <c r="J58" s="60">
        <f t="shared" si="26"/>
        <v>389</v>
      </c>
      <c r="K58" s="60">
        <f t="shared" si="26"/>
        <v>0</v>
      </c>
      <c r="Q58" s="3"/>
      <c r="R58" s="22"/>
      <c r="S58" s="3"/>
      <c r="T58" s="3"/>
    </row>
    <row r="59" spans="1:21" ht="13.5" thickBot="1" x14ac:dyDescent="0.25">
      <c r="A59" s="58"/>
      <c r="B59" s="70" t="s">
        <v>103</v>
      </c>
      <c r="C59" s="60">
        <f>C46+C51</f>
        <v>23200</v>
      </c>
      <c r="D59" s="60">
        <f t="shared" si="26"/>
        <v>11768</v>
      </c>
      <c r="E59" s="60">
        <f t="shared" si="26"/>
        <v>11432</v>
      </c>
      <c r="F59" s="60">
        <f t="shared" si="26"/>
        <v>1316</v>
      </c>
      <c r="G59" s="60">
        <f t="shared" si="26"/>
        <v>0</v>
      </c>
      <c r="H59" s="60">
        <f t="shared" si="26"/>
        <v>2309</v>
      </c>
      <c r="I59" s="60">
        <f t="shared" si="26"/>
        <v>0</v>
      </c>
      <c r="J59" s="60">
        <f t="shared" si="26"/>
        <v>2309</v>
      </c>
      <c r="K59" s="60">
        <f t="shared" si="26"/>
        <v>0</v>
      </c>
      <c r="Q59" s="3"/>
      <c r="R59" s="22"/>
      <c r="S59" s="3"/>
      <c r="T59" s="3"/>
    </row>
    <row r="60" spans="1:21" ht="13.5" thickBot="1" x14ac:dyDescent="0.25">
      <c r="A60" s="107" t="s">
        <v>2</v>
      </c>
      <c r="B60" s="108"/>
      <c r="C60" s="33">
        <f>SUM(C55:C57)</f>
        <v>211389</v>
      </c>
      <c r="D60" s="14">
        <f t="shared" ref="D60:K60" si="27">SUM(D55:D57)</f>
        <v>105768</v>
      </c>
      <c r="E60" s="15">
        <f t="shared" si="27"/>
        <v>105621</v>
      </c>
      <c r="F60" s="30">
        <f t="shared" si="27"/>
        <v>7683</v>
      </c>
      <c r="G60" s="33">
        <f t="shared" si="27"/>
        <v>1004</v>
      </c>
      <c r="H60" s="14">
        <f t="shared" si="27"/>
        <v>9053</v>
      </c>
      <c r="I60" s="14">
        <f t="shared" si="27"/>
        <v>5548</v>
      </c>
      <c r="J60" s="15">
        <f t="shared" si="27"/>
        <v>15605</v>
      </c>
      <c r="K60" s="31">
        <f t="shared" si="27"/>
        <v>1069</v>
      </c>
      <c r="M60" s="36"/>
      <c r="N60" s="36"/>
      <c r="O60" s="36"/>
      <c r="P60" s="36"/>
      <c r="Q60" s="36"/>
      <c r="R60" s="36"/>
      <c r="S60" s="36"/>
      <c r="T60" s="36"/>
      <c r="U60" s="36"/>
    </row>
    <row r="61" spans="1:21" s="28" customFormat="1" ht="13.5" thickBot="1" x14ac:dyDescent="0.25">
      <c r="A61" s="29"/>
      <c r="B61" s="47" t="s">
        <v>77</v>
      </c>
      <c r="C61" s="35">
        <f>C60-C56-C59</f>
        <v>187967</v>
      </c>
      <c r="D61" s="35">
        <f t="shared" ref="D61:K61" si="28">D60-D56-D59</f>
        <v>93885</v>
      </c>
      <c r="E61" s="35">
        <f t="shared" si="28"/>
        <v>94082</v>
      </c>
      <c r="F61" s="35">
        <f t="shared" si="28"/>
        <v>6359</v>
      </c>
      <c r="G61" s="35">
        <f t="shared" si="28"/>
        <v>1003</v>
      </c>
      <c r="H61" s="35">
        <f t="shared" si="28"/>
        <v>6728</v>
      </c>
      <c r="I61" s="35">
        <f t="shared" si="28"/>
        <v>5543</v>
      </c>
      <c r="J61" s="35">
        <f t="shared" si="28"/>
        <v>13274</v>
      </c>
      <c r="K61" s="35">
        <f t="shared" si="28"/>
        <v>1068</v>
      </c>
      <c r="Q61" s="3"/>
      <c r="R61" s="21"/>
      <c r="S61" s="3"/>
      <c r="T61" s="3"/>
    </row>
    <row r="62" spans="1:21" ht="13.5" thickBot="1" x14ac:dyDescent="0.25">
      <c r="A62" s="110" t="s">
        <v>11</v>
      </c>
      <c r="B62" s="111"/>
      <c r="C62" s="112" t="s">
        <v>7</v>
      </c>
      <c r="D62" s="113"/>
      <c r="E62" s="114"/>
      <c r="F62" s="115" t="str">
        <f>"GRUPOS"</f>
        <v>GRUPOS</v>
      </c>
      <c r="G62" s="112" t="s">
        <v>8</v>
      </c>
      <c r="H62" s="113"/>
      <c r="I62" s="113"/>
      <c r="J62" s="114"/>
      <c r="K62" s="117" t="str">
        <f>"ESCUELAS"</f>
        <v>ESCUELAS</v>
      </c>
      <c r="Q62" s="3"/>
      <c r="R62" s="3"/>
      <c r="S62" s="3"/>
      <c r="T62" s="3"/>
    </row>
    <row r="63" spans="1:21" ht="13.5" thickBot="1" x14ac:dyDescent="0.25">
      <c r="A63" s="107" t="s">
        <v>29</v>
      </c>
      <c r="B63" s="109"/>
      <c r="C63" s="32" t="str">
        <f>"TOTAL"</f>
        <v>TOTAL</v>
      </c>
      <c r="D63" s="12" t="str">
        <f>"HOM"</f>
        <v>HOM</v>
      </c>
      <c r="E63" s="13" t="str">
        <f>"MUJ"</f>
        <v>MUJ</v>
      </c>
      <c r="F63" s="116"/>
      <c r="G63" s="32" t="str">
        <f>"DIRECTOR"</f>
        <v>DIRECTOR</v>
      </c>
      <c r="H63" s="12" t="str">
        <f>"DOCENTE"</f>
        <v>DOCENTE</v>
      </c>
      <c r="I63" s="12" t="str">
        <f>"APOYO"</f>
        <v>APOYO</v>
      </c>
      <c r="J63" s="13" t="str">
        <f>"TOTAL"</f>
        <v>TOTAL</v>
      </c>
      <c r="K63" s="118"/>
      <c r="Q63" s="3"/>
      <c r="R63" s="3"/>
      <c r="S63" s="3"/>
      <c r="T63" s="3"/>
    </row>
    <row r="64" spans="1:21" x14ac:dyDescent="0.2">
      <c r="A64" s="58" t="s">
        <v>0</v>
      </c>
      <c r="B64" s="56"/>
      <c r="C64" s="57">
        <f t="shared" ref="C64:K64" si="29">SUM(C65:C66)</f>
        <v>73090</v>
      </c>
      <c r="D64" s="57">
        <f t="shared" si="29"/>
        <v>36962</v>
      </c>
      <c r="E64" s="57">
        <f t="shared" si="29"/>
        <v>36128</v>
      </c>
      <c r="F64" s="57">
        <f t="shared" si="29"/>
        <v>5378</v>
      </c>
      <c r="G64" s="57">
        <f t="shared" si="29"/>
        <v>1627</v>
      </c>
      <c r="H64" s="57">
        <f t="shared" si="29"/>
        <v>5166</v>
      </c>
      <c r="I64" s="57">
        <f t="shared" si="29"/>
        <v>10239</v>
      </c>
      <c r="J64" s="57">
        <f t="shared" si="29"/>
        <v>17032</v>
      </c>
      <c r="K64" s="57">
        <f t="shared" si="29"/>
        <v>1628</v>
      </c>
      <c r="Q64" s="3"/>
      <c r="R64" s="18"/>
      <c r="S64" s="3"/>
      <c r="T64" s="3"/>
    </row>
    <row r="65" spans="1:21" x14ac:dyDescent="0.2">
      <c r="A65" s="58"/>
      <c r="B65" s="56" t="s">
        <v>5</v>
      </c>
      <c r="C65" s="60">
        <v>72234</v>
      </c>
      <c r="D65" s="60">
        <v>36516</v>
      </c>
      <c r="E65" s="60">
        <v>35718</v>
      </c>
      <c r="F65" s="60">
        <v>5335</v>
      </c>
      <c r="G65" s="60">
        <v>1627</v>
      </c>
      <c r="H65" s="60">
        <v>5077</v>
      </c>
      <c r="I65" s="60">
        <v>10239</v>
      </c>
      <c r="J65" s="60">
        <v>16943</v>
      </c>
      <c r="K65" s="60">
        <v>1628</v>
      </c>
      <c r="Q65" s="3"/>
      <c r="R65" s="18"/>
      <c r="S65" s="3"/>
      <c r="T65" s="3"/>
    </row>
    <row r="66" spans="1:21" x14ac:dyDescent="0.2">
      <c r="A66" s="58"/>
      <c r="B66" s="56" t="s">
        <v>6</v>
      </c>
      <c r="C66" s="60">
        <v>856</v>
      </c>
      <c r="D66" s="60">
        <v>446</v>
      </c>
      <c r="E66" s="60">
        <v>410</v>
      </c>
      <c r="F66" s="60">
        <v>43</v>
      </c>
      <c r="G66" s="60">
        <v>0</v>
      </c>
      <c r="H66" s="60">
        <v>89</v>
      </c>
      <c r="I66" s="60">
        <v>0</v>
      </c>
      <c r="J66" s="60">
        <v>89</v>
      </c>
      <c r="K66" s="60">
        <v>0</v>
      </c>
      <c r="Q66" s="3"/>
      <c r="R66" s="21"/>
      <c r="S66" s="3"/>
      <c r="T66" s="3"/>
    </row>
    <row r="67" spans="1:21" x14ac:dyDescent="0.2">
      <c r="A67" s="58" t="s">
        <v>1</v>
      </c>
      <c r="B67" s="56"/>
      <c r="C67" s="59">
        <f t="shared" ref="C67:K67" si="30">SUM(C68:C69)</f>
        <v>15795</v>
      </c>
      <c r="D67" s="59">
        <f t="shared" si="30"/>
        <v>8129</v>
      </c>
      <c r="E67" s="59">
        <f t="shared" si="30"/>
        <v>7666</v>
      </c>
      <c r="F67" s="59">
        <f t="shared" si="30"/>
        <v>1204</v>
      </c>
      <c r="G67" s="59">
        <f t="shared" si="30"/>
        <v>437</v>
      </c>
      <c r="H67" s="59">
        <f t="shared" si="30"/>
        <v>1205</v>
      </c>
      <c r="I67" s="59">
        <f t="shared" si="30"/>
        <v>1375</v>
      </c>
      <c r="J67" s="59">
        <f t="shared" si="30"/>
        <v>3017</v>
      </c>
      <c r="K67" s="59">
        <f t="shared" si="30"/>
        <v>440</v>
      </c>
      <c r="Q67" s="3"/>
      <c r="R67" s="21"/>
      <c r="S67" s="3"/>
      <c r="T67" s="3"/>
    </row>
    <row r="68" spans="1:21" x14ac:dyDescent="0.2">
      <c r="A68" s="58"/>
      <c r="B68" s="56" t="s">
        <v>5</v>
      </c>
      <c r="C68" s="60">
        <v>15629</v>
      </c>
      <c r="D68" s="60">
        <v>8039</v>
      </c>
      <c r="E68" s="60">
        <v>7590</v>
      </c>
      <c r="F68" s="60">
        <v>1196</v>
      </c>
      <c r="G68" s="60">
        <v>437</v>
      </c>
      <c r="H68" s="60">
        <v>1189</v>
      </c>
      <c r="I68" s="60">
        <v>1375</v>
      </c>
      <c r="J68" s="60">
        <v>3001</v>
      </c>
      <c r="K68" s="60">
        <v>440</v>
      </c>
      <c r="Q68" s="3"/>
      <c r="R68" s="21"/>
      <c r="S68" s="3"/>
      <c r="T68" s="3"/>
    </row>
    <row r="69" spans="1:21" x14ac:dyDescent="0.2">
      <c r="A69" s="58"/>
      <c r="B69" s="56" t="s">
        <v>6</v>
      </c>
      <c r="C69" s="60">
        <v>166</v>
      </c>
      <c r="D69" s="60">
        <v>90</v>
      </c>
      <c r="E69" s="60">
        <v>76</v>
      </c>
      <c r="F69" s="60">
        <v>8</v>
      </c>
      <c r="G69" s="60">
        <v>0</v>
      </c>
      <c r="H69" s="60">
        <v>16</v>
      </c>
      <c r="I69" s="60">
        <v>0</v>
      </c>
      <c r="J69" s="60">
        <v>16</v>
      </c>
      <c r="K69" s="60">
        <v>0</v>
      </c>
      <c r="Q69" s="3"/>
      <c r="R69" s="21"/>
      <c r="S69" s="3"/>
      <c r="T69" s="3"/>
    </row>
    <row r="70" spans="1:21" x14ac:dyDescent="0.2">
      <c r="A70" s="58"/>
      <c r="B70" s="56"/>
      <c r="C70" s="60"/>
      <c r="D70" s="60"/>
      <c r="E70" s="60"/>
      <c r="F70" s="60"/>
      <c r="G70" s="60"/>
      <c r="H70" s="60"/>
      <c r="I70" s="60"/>
      <c r="J70" s="60"/>
      <c r="K70" s="60"/>
      <c r="Q70" s="3"/>
      <c r="R70" s="21"/>
      <c r="S70" s="3"/>
      <c r="T70" s="3"/>
    </row>
    <row r="71" spans="1:21" x14ac:dyDescent="0.2">
      <c r="A71" s="58"/>
      <c r="B71" s="3" t="s">
        <v>34</v>
      </c>
      <c r="C71" s="59">
        <f>C65+C68</f>
        <v>87863</v>
      </c>
      <c r="D71" s="59">
        <f t="shared" ref="D71:K72" si="31">D65+D68</f>
        <v>44555</v>
      </c>
      <c r="E71" s="59">
        <f t="shared" si="31"/>
        <v>43308</v>
      </c>
      <c r="F71" s="59">
        <f t="shared" si="31"/>
        <v>6531</v>
      </c>
      <c r="G71" s="59">
        <f t="shared" si="31"/>
        <v>2064</v>
      </c>
      <c r="H71" s="59">
        <f t="shared" si="31"/>
        <v>6266</v>
      </c>
      <c r="I71" s="59">
        <f t="shared" si="31"/>
        <v>11614</v>
      </c>
      <c r="J71" s="59">
        <f t="shared" si="31"/>
        <v>19944</v>
      </c>
      <c r="K71" s="59">
        <f t="shared" si="31"/>
        <v>2068</v>
      </c>
      <c r="Q71" s="3"/>
      <c r="R71" s="21"/>
      <c r="S71" s="3"/>
      <c r="T71" s="3"/>
    </row>
    <row r="72" spans="1:21" ht="13.5" thickBot="1" x14ac:dyDescent="0.25">
      <c r="A72" s="58"/>
      <c r="B72" s="3" t="s">
        <v>35</v>
      </c>
      <c r="C72" s="59">
        <f>C66+C69</f>
        <v>1022</v>
      </c>
      <c r="D72" s="59">
        <f t="shared" si="31"/>
        <v>536</v>
      </c>
      <c r="E72" s="59">
        <f t="shared" si="31"/>
        <v>486</v>
      </c>
      <c r="F72" s="59">
        <f t="shared" si="31"/>
        <v>51</v>
      </c>
      <c r="G72" s="59">
        <f t="shared" si="31"/>
        <v>0</v>
      </c>
      <c r="H72" s="59">
        <f t="shared" si="31"/>
        <v>105</v>
      </c>
      <c r="I72" s="59">
        <f t="shared" si="31"/>
        <v>0</v>
      </c>
      <c r="J72" s="59">
        <f t="shared" si="31"/>
        <v>105</v>
      </c>
      <c r="K72" s="59">
        <f t="shared" si="31"/>
        <v>0</v>
      </c>
      <c r="Q72" s="3"/>
      <c r="R72" s="21"/>
      <c r="S72" s="3"/>
      <c r="T72" s="3"/>
    </row>
    <row r="73" spans="1:21" ht="13.5" thickBot="1" x14ac:dyDescent="0.25">
      <c r="A73" s="107" t="s">
        <v>2</v>
      </c>
      <c r="B73" s="108"/>
      <c r="C73" s="33">
        <f t="shared" ref="C73:K73" si="32">SUM(C71:C72)</f>
        <v>88885</v>
      </c>
      <c r="D73" s="14">
        <f t="shared" si="32"/>
        <v>45091</v>
      </c>
      <c r="E73" s="15">
        <f t="shared" si="32"/>
        <v>43794</v>
      </c>
      <c r="F73" s="30">
        <f t="shared" si="32"/>
        <v>6582</v>
      </c>
      <c r="G73" s="33">
        <f t="shared" si="32"/>
        <v>2064</v>
      </c>
      <c r="H73" s="14">
        <f t="shared" si="32"/>
        <v>6371</v>
      </c>
      <c r="I73" s="14">
        <f t="shared" si="32"/>
        <v>11614</v>
      </c>
      <c r="J73" s="15">
        <f t="shared" si="32"/>
        <v>20049</v>
      </c>
      <c r="K73" s="31">
        <f t="shared" si="32"/>
        <v>2068</v>
      </c>
      <c r="M73" s="36"/>
      <c r="N73" s="36"/>
      <c r="O73" s="36"/>
      <c r="P73" s="36"/>
      <c r="Q73" s="36"/>
      <c r="R73" s="36"/>
      <c r="S73" s="36"/>
      <c r="T73" s="36"/>
      <c r="U73" s="36"/>
    </row>
    <row r="74" spans="1:21" s="28" customFormat="1" ht="13.5" thickBot="1" x14ac:dyDescent="0.25">
      <c r="A74" s="29"/>
      <c r="B74" s="47" t="s">
        <v>77</v>
      </c>
      <c r="C74" s="35">
        <f>C73</f>
        <v>88885</v>
      </c>
      <c r="D74" s="35">
        <f t="shared" ref="D74:K74" si="33">D73</f>
        <v>45091</v>
      </c>
      <c r="E74" s="35">
        <f t="shared" si="33"/>
        <v>43794</v>
      </c>
      <c r="F74" s="35">
        <f t="shared" si="33"/>
        <v>6582</v>
      </c>
      <c r="G74" s="35">
        <f t="shared" si="33"/>
        <v>2064</v>
      </c>
      <c r="H74" s="35">
        <f t="shared" si="33"/>
        <v>6371</v>
      </c>
      <c r="I74" s="35">
        <f t="shared" si="33"/>
        <v>11614</v>
      </c>
      <c r="J74" s="35">
        <f t="shared" si="33"/>
        <v>20049</v>
      </c>
      <c r="K74" s="35">
        <f t="shared" si="33"/>
        <v>2068</v>
      </c>
      <c r="Q74" s="3"/>
      <c r="R74" s="21"/>
      <c r="S74" s="3"/>
      <c r="T74" s="3"/>
    </row>
    <row r="75" spans="1:21" ht="13.5" thickBot="1" x14ac:dyDescent="0.25">
      <c r="A75" s="110" t="s">
        <v>10</v>
      </c>
      <c r="B75" s="111"/>
      <c r="C75" s="112" t="s">
        <v>7</v>
      </c>
      <c r="D75" s="113"/>
      <c r="E75" s="114"/>
      <c r="F75" s="115" t="str">
        <f>"GRUPOS"</f>
        <v>GRUPOS</v>
      </c>
      <c r="G75" s="112" t="s">
        <v>8</v>
      </c>
      <c r="H75" s="113"/>
      <c r="I75" s="113"/>
      <c r="J75" s="114"/>
      <c r="K75" s="117" t="str">
        <f>"ESCUELAS"</f>
        <v>ESCUELAS</v>
      </c>
      <c r="Q75" s="3"/>
      <c r="R75" s="21"/>
      <c r="S75" s="3"/>
      <c r="T75" s="3"/>
    </row>
    <row r="76" spans="1:21" ht="13.5" thickBot="1" x14ac:dyDescent="0.25">
      <c r="A76" s="107" t="s">
        <v>29</v>
      </c>
      <c r="B76" s="109"/>
      <c r="C76" s="32" t="str">
        <f>"TOTAL"</f>
        <v>TOTAL</v>
      </c>
      <c r="D76" s="12" t="str">
        <f>"HOM"</f>
        <v>HOM</v>
      </c>
      <c r="E76" s="13" t="str">
        <f>"MUJ"</f>
        <v>MUJ</v>
      </c>
      <c r="F76" s="116"/>
      <c r="G76" s="32" t="str">
        <f>"DIRECTOR"</f>
        <v>DIRECTOR</v>
      </c>
      <c r="H76" s="12" t="str">
        <f>"DOCENTE"</f>
        <v>DOCENTE</v>
      </c>
      <c r="I76" s="12" t="str">
        <f>"APOYO"</f>
        <v>APOYO</v>
      </c>
      <c r="J76" s="13" t="str">
        <f>"TOTAL"</f>
        <v>TOTAL</v>
      </c>
      <c r="K76" s="118"/>
      <c r="Q76" s="3"/>
      <c r="R76" s="3"/>
      <c r="S76" s="3"/>
      <c r="T76" s="3"/>
    </row>
    <row r="77" spans="1:21" x14ac:dyDescent="0.2">
      <c r="A77" s="58" t="s">
        <v>0</v>
      </c>
      <c r="B77" s="56"/>
      <c r="C77" s="57">
        <f t="shared" ref="C77:K77" si="34">SUM(C78:C79)</f>
        <v>599</v>
      </c>
      <c r="D77" s="57">
        <f t="shared" si="34"/>
        <v>307</v>
      </c>
      <c r="E77" s="57">
        <f t="shared" si="34"/>
        <v>292</v>
      </c>
      <c r="F77" s="57">
        <f t="shared" si="34"/>
        <v>30</v>
      </c>
      <c r="G77" s="57">
        <f t="shared" si="34"/>
        <v>1</v>
      </c>
      <c r="H77" s="57">
        <f t="shared" si="34"/>
        <v>58</v>
      </c>
      <c r="I77" s="57">
        <f t="shared" si="34"/>
        <v>6</v>
      </c>
      <c r="J77" s="57">
        <f t="shared" si="34"/>
        <v>65</v>
      </c>
      <c r="K77" s="57">
        <f t="shared" si="34"/>
        <v>1</v>
      </c>
      <c r="Q77" s="3"/>
      <c r="R77" s="18"/>
      <c r="S77" s="3"/>
      <c r="T77" s="3"/>
    </row>
    <row r="78" spans="1:21" x14ac:dyDescent="0.2">
      <c r="A78" s="58"/>
      <c r="B78" s="56" t="s">
        <v>5</v>
      </c>
      <c r="C78" s="60">
        <v>396</v>
      </c>
      <c r="D78" s="60">
        <v>203</v>
      </c>
      <c r="E78" s="60">
        <v>193</v>
      </c>
      <c r="F78" s="60">
        <v>12</v>
      </c>
      <c r="G78" s="60">
        <v>1</v>
      </c>
      <c r="H78" s="60">
        <v>12</v>
      </c>
      <c r="I78" s="60">
        <v>6</v>
      </c>
      <c r="J78" s="60">
        <v>19</v>
      </c>
      <c r="K78" s="60">
        <v>1</v>
      </c>
      <c r="Q78" s="3"/>
      <c r="R78" s="18"/>
      <c r="S78" s="3"/>
      <c r="T78" s="3"/>
    </row>
    <row r="79" spans="1:21" x14ac:dyDescent="0.2">
      <c r="A79" s="58"/>
      <c r="B79" s="56" t="s">
        <v>6</v>
      </c>
      <c r="C79" s="60">
        <v>203</v>
      </c>
      <c r="D79" s="60">
        <v>104</v>
      </c>
      <c r="E79" s="60">
        <v>99</v>
      </c>
      <c r="F79" s="60">
        <v>18</v>
      </c>
      <c r="G79" s="60">
        <v>0</v>
      </c>
      <c r="H79" s="60">
        <v>46</v>
      </c>
      <c r="I79" s="60">
        <v>0</v>
      </c>
      <c r="J79" s="60">
        <v>46</v>
      </c>
      <c r="K79" s="60">
        <v>0</v>
      </c>
      <c r="Q79" s="3"/>
      <c r="R79" s="21"/>
      <c r="S79" s="3"/>
      <c r="T79" s="3"/>
    </row>
    <row r="80" spans="1:21" x14ac:dyDescent="0.2">
      <c r="A80" s="58" t="s">
        <v>1</v>
      </c>
      <c r="B80" s="56"/>
      <c r="C80" s="59">
        <f t="shared" ref="C80:K80" si="35">SUM(C81:C82)</f>
        <v>160</v>
      </c>
      <c r="D80" s="59">
        <f t="shared" si="35"/>
        <v>70</v>
      </c>
      <c r="E80" s="59">
        <f t="shared" si="35"/>
        <v>90</v>
      </c>
      <c r="F80" s="59">
        <f t="shared" si="35"/>
        <v>9</v>
      </c>
      <c r="G80" s="59">
        <f t="shared" si="35"/>
        <v>0</v>
      </c>
      <c r="H80" s="59">
        <f t="shared" si="35"/>
        <v>27</v>
      </c>
      <c r="I80" s="59">
        <f t="shared" si="35"/>
        <v>0</v>
      </c>
      <c r="J80" s="59">
        <f t="shared" si="35"/>
        <v>27</v>
      </c>
      <c r="K80" s="59">
        <f t="shared" si="35"/>
        <v>0</v>
      </c>
      <c r="Q80" s="3"/>
      <c r="R80" s="21"/>
      <c r="S80" s="3"/>
      <c r="T80" s="3"/>
    </row>
    <row r="81" spans="1:20" x14ac:dyDescent="0.2">
      <c r="A81" s="58"/>
      <c r="B81" s="56" t="s">
        <v>5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Q81" s="3"/>
      <c r="R81" s="21"/>
      <c r="S81" s="3"/>
      <c r="T81" s="3"/>
    </row>
    <row r="82" spans="1:20" x14ac:dyDescent="0.2">
      <c r="A82" s="58"/>
      <c r="B82" s="56" t="s">
        <v>6</v>
      </c>
      <c r="C82" s="60">
        <v>160</v>
      </c>
      <c r="D82" s="60">
        <v>70</v>
      </c>
      <c r="E82" s="60">
        <v>90</v>
      </c>
      <c r="F82" s="60">
        <v>9</v>
      </c>
      <c r="G82" s="60">
        <v>0</v>
      </c>
      <c r="H82" s="60">
        <v>27</v>
      </c>
      <c r="I82" s="60">
        <v>0</v>
      </c>
      <c r="J82" s="60">
        <v>27</v>
      </c>
      <c r="K82" s="60">
        <v>0</v>
      </c>
      <c r="Q82" s="3"/>
      <c r="R82" s="21"/>
      <c r="S82" s="3"/>
      <c r="T82" s="3"/>
    </row>
    <row r="83" spans="1:20" x14ac:dyDescent="0.2">
      <c r="A83" s="58"/>
      <c r="B83" s="56"/>
      <c r="C83" s="60"/>
      <c r="D83" s="60"/>
      <c r="E83" s="60"/>
      <c r="F83" s="60"/>
      <c r="G83" s="60"/>
      <c r="H83" s="60"/>
      <c r="I83" s="60"/>
      <c r="J83" s="60"/>
      <c r="K83" s="60"/>
      <c r="Q83" s="3"/>
      <c r="R83" s="21"/>
      <c r="S83" s="3"/>
      <c r="T83" s="3"/>
    </row>
    <row r="84" spans="1:20" x14ac:dyDescent="0.2">
      <c r="A84" s="58"/>
      <c r="B84" s="3" t="s">
        <v>34</v>
      </c>
      <c r="C84" s="59">
        <f>C78+C81</f>
        <v>396</v>
      </c>
      <c r="D84" s="59">
        <f t="shared" ref="D84:K85" si="36">D78+D81</f>
        <v>203</v>
      </c>
      <c r="E84" s="59">
        <f t="shared" si="36"/>
        <v>193</v>
      </c>
      <c r="F84" s="59">
        <f t="shared" si="36"/>
        <v>12</v>
      </c>
      <c r="G84" s="59">
        <f t="shared" si="36"/>
        <v>1</v>
      </c>
      <c r="H84" s="59">
        <f t="shared" si="36"/>
        <v>12</v>
      </c>
      <c r="I84" s="59">
        <f t="shared" si="36"/>
        <v>6</v>
      </c>
      <c r="J84" s="59">
        <f t="shared" si="36"/>
        <v>19</v>
      </c>
      <c r="K84" s="59">
        <f t="shared" si="36"/>
        <v>1</v>
      </c>
      <c r="Q84" s="3"/>
      <c r="R84" s="21"/>
      <c r="S84" s="3"/>
      <c r="T84" s="3"/>
    </row>
    <row r="85" spans="1:20" ht="13.5" thickBot="1" x14ac:dyDescent="0.25">
      <c r="A85" s="58"/>
      <c r="B85" s="3" t="s">
        <v>35</v>
      </c>
      <c r="C85" s="59">
        <f>C79+C82</f>
        <v>363</v>
      </c>
      <c r="D85" s="59">
        <f t="shared" si="36"/>
        <v>174</v>
      </c>
      <c r="E85" s="59">
        <f t="shared" si="36"/>
        <v>189</v>
      </c>
      <c r="F85" s="59">
        <f t="shared" si="36"/>
        <v>27</v>
      </c>
      <c r="G85" s="59">
        <f t="shared" si="36"/>
        <v>0</v>
      </c>
      <c r="H85" s="59">
        <f t="shared" si="36"/>
        <v>73</v>
      </c>
      <c r="I85" s="59">
        <f t="shared" si="36"/>
        <v>0</v>
      </c>
      <c r="J85" s="59">
        <f t="shared" si="36"/>
        <v>73</v>
      </c>
      <c r="K85" s="59">
        <f t="shared" si="36"/>
        <v>0</v>
      </c>
      <c r="Q85" s="3"/>
      <c r="R85" s="21"/>
      <c r="S85" s="3"/>
      <c r="T85" s="3"/>
    </row>
    <row r="86" spans="1:20" ht="13.5" thickBot="1" x14ac:dyDescent="0.25">
      <c r="A86" s="107" t="s">
        <v>2</v>
      </c>
      <c r="B86" s="108"/>
      <c r="C86" s="33">
        <f t="shared" ref="C86:K86" si="37">SUM(C84:C85)</f>
        <v>759</v>
      </c>
      <c r="D86" s="14">
        <f t="shared" si="37"/>
        <v>377</v>
      </c>
      <c r="E86" s="15">
        <f t="shared" si="37"/>
        <v>382</v>
      </c>
      <c r="F86" s="30">
        <f t="shared" si="37"/>
        <v>39</v>
      </c>
      <c r="G86" s="33">
        <f t="shared" si="37"/>
        <v>1</v>
      </c>
      <c r="H86" s="14">
        <f t="shared" si="37"/>
        <v>85</v>
      </c>
      <c r="I86" s="14">
        <f t="shared" si="37"/>
        <v>6</v>
      </c>
      <c r="J86" s="15">
        <f t="shared" si="37"/>
        <v>92</v>
      </c>
      <c r="K86" s="31">
        <f t="shared" si="37"/>
        <v>1</v>
      </c>
      <c r="Q86" s="3"/>
      <c r="R86" s="21"/>
      <c r="S86" s="3"/>
      <c r="T86" s="3"/>
    </row>
    <row r="87" spans="1:20" x14ac:dyDescent="0.2">
      <c r="A87" s="6"/>
      <c r="B87" s="7"/>
      <c r="C87" s="10"/>
      <c r="D87" s="10"/>
      <c r="E87" s="10"/>
      <c r="F87" s="10"/>
      <c r="G87" s="5"/>
      <c r="H87" s="5"/>
      <c r="I87" s="5"/>
      <c r="J87" s="5"/>
      <c r="K87" s="5"/>
      <c r="Q87" s="3"/>
      <c r="R87" s="3"/>
      <c r="S87" s="3"/>
      <c r="T87" s="3"/>
    </row>
    <row r="88" spans="1:20" x14ac:dyDescent="0.2">
      <c r="A88" s="63" t="s">
        <v>117</v>
      </c>
      <c r="Q88" s="3"/>
      <c r="R88" s="3"/>
      <c r="S88" s="3"/>
      <c r="T88" s="3"/>
    </row>
    <row r="89" spans="1:20" x14ac:dyDescent="0.2">
      <c r="A89" s="63" t="s">
        <v>53</v>
      </c>
    </row>
    <row r="90" spans="1:20" x14ac:dyDescent="0.2">
      <c r="A90" s="1"/>
    </row>
    <row r="91" spans="1:20" x14ac:dyDescent="0.2">
      <c r="A91" s="1"/>
    </row>
    <row r="92" spans="1:20" x14ac:dyDescent="0.2">
      <c r="A92" s="1"/>
    </row>
    <row r="93" spans="1:20" x14ac:dyDescent="0.2">
      <c r="A93" s="1"/>
    </row>
    <row r="94" spans="1:20" x14ac:dyDescent="0.2">
      <c r="A94" s="1"/>
    </row>
    <row r="95" spans="1:20" x14ac:dyDescent="0.2">
      <c r="A95" s="1"/>
    </row>
    <row r="96" spans="1:20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</sheetData>
  <mergeCells count="31">
    <mergeCell ref="A86:B86"/>
    <mergeCell ref="A73:B73"/>
    <mergeCell ref="A75:B75"/>
    <mergeCell ref="C75:E75"/>
    <mergeCell ref="F75:F76"/>
    <mergeCell ref="K39:K40"/>
    <mergeCell ref="A40:B40"/>
    <mergeCell ref="K75:K76"/>
    <mergeCell ref="A76:B76"/>
    <mergeCell ref="A60:B60"/>
    <mergeCell ref="A62:B62"/>
    <mergeCell ref="C62:E62"/>
    <mergeCell ref="F62:F63"/>
    <mergeCell ref="G62:J62"/>
    <mergeCell ref="K62:K63"/>
    <mergeCell ref="A63:B63"/>
    <mergeCell ref="G75:J75"/>
    <mergeCell ref="A37:B37"/>
    <mergeCell ref="A39:B39"/>
    <mergeCell ref="C39:E39"/>
    <mergeCell ref="F39:F40"/>
    <mergeCell ref="G39:J39"/>
    <mergeCell ref="H6:I6"/>
    <mergeCell ref="J6:K6"/>
    <mergeCell ref="A8:K8"/>
    <mergeCell ref="A10:B10"/>
    <mergeCell ref="C10:E10"/>
    <mergeCell ref="F10:F11"/>
    <mergeCell ref="G10:J10"/>
    <mergeCell ref="K10:K11"/>
    <mergeCell ref="A11:B11"/>
  </mergeCells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55" orientation="portrait" r:id="rId1"/>
  <headerFooter alignWithMargins="0"/>
  <ignoredErrors>
    <ignoredError sqref="C41:K41 C47:K47" formulaRange="1"/>
    <ignoredError sqref="C15:K1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9.2851562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9" t="s">
        <v>73</v>
      </c>
      <c r="I6" s="119"/>
      <c r="J6" s="119" t="s">
        <v>28</v>
      </c>
      <c r="K6" s="119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20" t="s">
        <v>111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10" t="s">
        <v>9</v>
      </c>
      <c r="B10" s="111"/>
      <c r="C10" s="112" t="s">
        <v>7</v>
      </c>
      <c r="D10" s="113"/>
      <c r="E10" s="114"/>
      <c r="F10" s="115" t="str">
        <f>"GRUPOS"</f>
        <v>GRUPOS</v>
      </c>
      <c r="G10" s="112" t="s">
        <v>8</v>
      </c>
      <c r="H10" s="113"/>
      <c r="I10" s="113"/>
      <c r="J10" s="114"/>
      <c r="K10" s="117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7" t="s">
        <v>29</v>
      </c>
      <c r="B11" s="109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6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8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 t="shared" ref="C12:K12" si="0">SUM(C13:C15)</f>
        <v>673503</v>
      </c>
      <c r="D12" s="57">
        <f t="shared" si="0"/>
        <v>341628</v>
      </c>
      <c r="E12" s="57">
        <f t="shared" si="0"/>
        <v>331875</v>
      </c>
      <c r="F12" s="57">
        <f t="shared" si="0"/>
        <v>27338</v>
      </c>
      <c r="G12" s="57">
        <f t="shared" si="0"/>
        <v>2827</v>
      </c>
      <c r="H12" s="57">
        <f t="shared" si="0"/>
        <v>25248</v>
      </c>
      <c r="I12" s="57">
        <f t="shared" si="0"/>
        <v>24420</v>
      </c>
      <c r="J12" s="57">
        <f t="shared" si="0"/>
        <v>52495</v>
      </c>
      <c r="K12" s="57">
        <f t="shared" si="0"/>
        <v>2560</v>
      </c>
      <c r="Q12" s="3"/>
      <c r="R12" s="17"/>
      <c r="S12" s="106"/>
      <c r="T12" s="106"/>
      <c r="U12" s="106"/>
      <c r="V12" s="106"/>
      <c r="W12" s="3"/>
      <c r="X12" s="3"/>
    </row>
    <row r="13" spans="1:24" s="56" customFormat="1" ht="12.75" customHeight="1" x14ac:dyDescent="0.2">
      <c r="A13" s="58"/>
      <c r="B13" s="56" t="s">
        <v>39</v>
      </c>
      <c r="C13" s="61">
        <f>C33+C53</f>
        <v>670292</v>
      </c>
      <c r="D13" s="61">
        <f t="shared" ref="D13:K13" si="1">D33+D53</f>
        <v>340142</v>
      </c>
      <c r="E13" s="61">
        <f t="shared" si="1"/>
        <v>330150</v>
      </c>
      <c r="F13" s="61">
        <f t="shared" si="1"/>
        <v>27078</v>
      </c>
      <c r="G13" s="61">
        <f t="shared" si="1"/>
        <v>2768</v>
      </c>
      <c r="H13" s="61">
        <f t="shared" si="1"/>
        <v>24986</v>
      </c>
      <c r="I13" s="61">
        <f t="shared" si="1"/>
        <v>23766</v>
      </c>
      <c r="J13" s="61">
        <f t="shared" si="1"/>
        <v>51520</v>
      </c>
      <c r="K13" s="61">
        <f t="shared" si="1"/>
        <v>2500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36</v>
      </c>
      <c r="C14" s="61">
        <f>C34</f>
        <v>2136</v>
      </c>
      <c r="D14" s="61">
        <f t="shared" ref="D14:K14" si="2">D34</f>
        <v>1115</v>
      </c>
      <c r="E14" s="61">
        <f t="shared" si="2"/>
        <v>1021</v>
      </c>
      <c r="F14" s="61">
        <f t="shared" si="2"/>
        <v>111</v>
      </c>
      <c r="G14" s="61">
        <f t="shared" si="2"/>
        <v>19</v>
      </c>
      <c r="H14" s="61">
        <f t="shared" si="2"/>
        <v>129</v>
      </c>
      <c r="I14" s="61">
        <f t="shared" si="2"/>
        <v>566</v>
      </c>
      <c r="J14" s="61">
        <f t="shared" si="2"/>
        <v>714</v>
      </c>
      <c r="K14" s="61">
        <f t="shared" si="2"/>
        <v>10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ht="12.75" customHeight="1" x14ac:dyDescent="0.2">
      <c r="A15" s="58"/>
      <c r="B15" s="56" t="s">
        <v>37</v>
      </c>
      <c r="C15" s="61">
        <f>C35</f>
        <v>1075</v>
      </c>
      <c r="D15" s="61">
        <f t="shared" ref="D15:K15" si="3">D35</f>
        <v>371</v>
      </c>
      <c r="E15" s="61">
        <f t="shared" si="3"/>
        <v>704</v>
      </c>
      <c r="F15" s="61">
        <f t="shared" si="3"/>
        <v>149</v>
      </c>
      <c r="G15" s="61">
        <f t="shared" si="3"/>
        <v>40</v>
      </c>
      <c r="H15" s="61">
        <f t="shared" si="3"/>
        <v>133</v>
      </c>
      <c r="I15" s="61">
        <f t="shared" si="3"/>
        <v>88</v>
      </c>
      <c r="J15" s="61">
        <f t="shared" si="3"/>
        <v>261</v>
      </c>
      <c r="K15" s="61">
        <f t="shared" si="3"/>
        <v>50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x14ac:dyDescent="0.2">
      <c r="A16" s="58" t="s">
        <v>1</v>
      </c>
      <c r="C16" s="57">
        <f t="shared" ref="C16:K16" si="4">SUM(C17:C19)</f>
        <v>182120</v>
      </c>
      <c r="D16" s="57">
        <f t="shared" si="4"/>
        <v>92689</v>
      </c>
      <c r="E16" s="57">
        <f t="shared" si="4"/>
        <v>89431</v>
      </c>
      <c r="F16" s="57">
        <f t="shared" si="4"/>
        <v>6936</v>
      </c>
      <c r="G16" s="57">
        <f t="shared" si="4"/>
        <v>605</v>
      </c>
      <c r="H16" s="57">
        <f t="shared" si="4"/>
        <v>6882</v>
      </c>
      <c r="I16" s="57">
        <f t="shared" si="4"/>
        <v>4545</v>
      </c>
      <c r="J16" s="57">
        <f t="shared" si="4"/>
        <v>12032</v>
      </c>
      <c r="K16" s="57">
        <f t="shared" si="4"/>
        <v>605</v>
      </c>
      <c r="Q16" s="3"/>
      <c r="R16" s="25"/>
      <c r="S16" s="19"/>
      <c r="T16" s="19"/>
      <c r="U16" s="19"/>
      <c r="V16" s="20"/>
      <c r="W16" s="3"/>
      <c r="X16" s="3"/>
    </row>
    <row r="17" spans="1:24" s="56" customFormat="1" x14ac:dyDescent="0.2">
      <c r="A17" s="58"/>
      <c r="B17" s="56" t="s">
        <v>39</v>
      </c>
      <c r="C17" s="60">
        <f>C37+C55</f>
        <v>181652</v>
      </c>
      <c r="D17" s="60">
        <f t="shared" ref="D17:K17" si="5">D37+D55</f>
        <v>92467</v>
      </c>
      <c r="E17" s="60">
        <f t="shared" si="5"/>
        <v>89185</v>
      </c>
      <c r="F17" s="60">
        <f t="shared" si="5"/>
        <v>6901</v>
      </c>
      <c r="G17" s="60">
        <f t="shared" si="5"/>
        <v>601</v>
      </c>
      <c r="H17" s="60">
        <f t="shared" si="5"/>
        <v>6849</v>
      </c>
      <c r="I17" s="60">
        <f t="shared" si="5"/>
        <v>4510</v>
      </c>
      <c r="J17" s="60">
        <f t="shared" si="5"/>
        <v>11960</v>
      </c>
      <c r="K17" s="60">
        <f t="shared" si="5"/>
        <v>599</v>
      </c>
      <c r="Q17" s="3"/>
      <c r="R17" s="25"/>
      <c r="S17" s="19"/>
      <c r="T17" s="19"/>
      <c r="U17" s="19"/>
      <c r="V17" s="20"/>
      <c r="W17" s="3"/>
      <c r="X17" s="3"/>
    </row>
    <row r="18" spans="1:24" s="56" customFormat="1" x14ac:dyDescent="0.2">
      <c r="A18" s="58"/>
      <c r="B18" s="56" t="s">
        <v>36</v>
      </c>
      <c r="C18" s="60">
        <f>C38</f>
        <v>384</v>
      </c>
      <c r="D18" s="60">
        <f t="shared" ref="D18:K18" si="6">D38</f>
        <v>194</v>
      </c>
      <c r="E18" s="60">
        <f t="shared" si="6"/>
        <v>190</v>
      </c>
      <c r="F18" s="60">
        <f t="shared" si="6"/>
        <v>12</v>
      </c>
      <c r="G18" s="60">
        <f t="shared" si="6"/>
        <v>1</v>
      </c>
      <c r="H18" s="60">
        <f t="shared" si="6"/>
        <v>12</v>
      </c>
      <c r="I18" s="60">
        <f t="shared" si="6"/>
        <v>34</v>
      </c>
      <c r="J18" s="60">
        <f t="shared" si="6"/>
        <v>47</v>
      </c>
      <c r="K18" s="60">
        <f t="shared" si="6"/>
        <v>1</v>
      </c>
      <c r="Q18" s="3"/>
      <c r="R18" s="25"/>
      <c r="S18" s="19"/>
      <c r="T18" s="19"/>
      <c r="U18" s="19"/>
      <c r="V18" s="20"/>
      <c r="W18" s="3"/>
      <c r="X18" s="3"/>
    </row>
    <row r="19" spans="1:24" s="56" customFormat="1" x14ac:dyDescent="0.2">
      <c r="A19" s="58"/>
      <c r="B19" s="56" t="s">
        <v>37</v>
      </c>
      <c r="C19" s="60">
        <f>C39</f>
        <v>84</v>
      </c>
      <c r="D19" s="60">
        <f t="shared" ref="D19:K19" si="7">D39</f>
        <v>28</v>
      </c>
      <c r="E19" s="60">
        <f t="shared" si="7"/>
        <v>56</v>
      </c>
      <c r="F19" s="60">
        <f t="shared" si="7"/>
        <v>23</v>
      </c>
      <c r="G19" s="60">
        <f t="shared" si="7"/>
        <v>3</v>
      </c>
      <c r="H19" s="60">
        <f t="shared" si="7"/>
        <v>21</v>
      </c>
      <c r="I19" s="60">
        <f t="shared" si="7"/>
        <v>1</v>
      </c>
      <c r="J19" s="60">
        <f t="shared" si="7"/>
        <v>25</v>
      </c>
      <c r="K19" s="60">
        <f t="shared" si="7"/>
        <v>5</v>
      </c>
      <c r="Q19" s="3"/>
      <c r="R19" s="25"/>
      <c r="S19" s="19"/>
      <c r="T19" s="19"/>
      <c r="U19" s="19"/>
      <c r="V19" s="20"/>
      <c r="W19" s="3"/>
      <c r="X19" s="3"/>
    </row>
    <row r="20" spans="1:24" s="56" customFormat="1" x14ac:dyDescent="0.2">
      <c r="A20" s="58" t="s">
        <v>16</v>
      </c>
      <c r="C20" s="57">
        <f>C21</f>
        <v>1469</v>
      </c>
      <c r="D20" s="57">
        <f t="shared" ref="D20:K20" si="8">D21</f>
        <v>735</v>
      </c>
      <c r="E20" s="57">
        <f t="shared" si="8"/>
        <v>734</v>
      </c>
      <c r="F20" s="57">
        <f t="shared" si="8"/>
        <v>68</v>
      </c>
      <c r="G20" s="57">
        <f t="shared" si="8"/>
        <v>7</v>
      </c>
      <c r="H20" s="57">
        <f t="shared" si="8"/>
        <v>68</v>
      </c>
      <c r="I20" s="57">
        <f t="shared" si="8"/>
        <v>44</v>
      </c>
      <c r="J20" s="57">
        <f t="shared" si="8"/>
        <v>119</v>
      </c>
      <c r="K20" s="57">
        <f t="shared" si="8"/>
        <v>6</v>
      </c>
      <c r="Q20" s="3"/>
      <c r="R20" s="25"/>
      <c r="S20" s="19"/>
      <c r="T20" s="19"/>
      <c r="U20" s="19"/>
      <c r="V20" s="20"/>
      <c r="W20" s="3"/>
      <c r="X20" s="3"/>
    </row>
    <row r="21" spans="1:24" s="56" customFormat="1" x14ac:dyDescent="0.2">
      <c r="A21" s="58"/>
      <c r="B21" s="56" t="s">
        <v>39</v>
      </c>
      <c r="C21" s="60">
        <f>C41</f>
        <v>1469</v>
      </c>
      <c r="D21" s="60">
        <f t="shared" ref="D21:K21" si="9">D41</f>
        <v>735</v>
      </c>
      <c r="E21" s="60">
        <f t="shared" si="9"/>
        <v>734</v>
      </c>
      <c r="F21" s="60">
        <f t="shared" si="9"/>
        <v>68</v>
      </c>
      <c r="G21" s="60">
        <f t="shared" si="9"/>
        <v>7</v>
      </c>
      <c r="H21" s="60">
        <f t="shared" si="9"/>
        <v>68</v>
      </c>
      <c r="I21" s="60">
        <f t="shared" si="9"/>
        <v>44</v>
      </c>
      <c r="J21" s="60">
        <f t="shared" si="9"/>
        <v>119</v>
      </c>
      <c r="K21" s="60">
        <f t="shared" si="9"/>
        <v>6</v>
      </c>
      <c r="Q21" s="3"/>
      <c r="R21" s="25"/>
      <c r="S21" s="19"/>
      <c r="T21" s="19"/>
      <c r="U21" s="19"/>
      <c r="V21" s="20"/>
      <c r="W21" s="3"/>
      <c r="X21" s="3"/>
    </row>
    <row r="22" spans="1:24" s="56" customFormat="1" x14ac:dyDescent="0.2">
      <c r="A22" s="58" t="s">
        <v>3</v>
      </c>
      <c r="C22" s="59">
        <f>C23</f>
        <v>25</v>
      </c>
      <c r="D22" s="59">
        <f t="shared" ref="D22:K22" si="10">D23</f>
        <v>4</v>
      </c>
      <c r="E22" s="59">
        <f t="shared" si="10"/>
        <v>21</v>
      </c>
      <c r="F22" s="59">
        <f t="shared" si="10"/>
        <v>4</v>
      </c>
      <c r="G22" s="59">
        <f t="shared" si="10"/>
        <v>8</v>
      </c>
      <c r="H22" s="59">
        <f t="shared" si="10"/>
        <v>4</v>
      </c>
      <c r="I22" s="59">
        <f t="shared" si="10"/>
        <v>7</v>
      </c>
      <c r="J22" s="59">
        <f t="shared" si="10"/>
        <v>19</v>
      </c>
      <c r="K22" s="59">
        <f t="shared" si="10"/>
        <v>2</v>
      </c>
      <c r="Q22" s="3"/>
      <c r="R22" s="25"/>
      <c r="S22" s="19"/>
      <c r="T22" s="19"/>
      <c r="U22" s="19"/>
      <c r="V22" s="20"/>
      <c r="W22" s="3"/>
      <c r="X22" s="3"/>
    </row>
    <row r="23" spans="1:24" s="56" customFormat="1" x14ac:dyDescent="0.2">
      <c r="A23" s="58"/>
      <c r="B23" s="56" t="s">
        <v>39</v>
      </c>
      <c r="C23" s="60">
        <f>C43</f>
        <v>25</v>
      </c>
      <c r="D23" s="60">
        <f t="shared" ref="D23:K23" si="11">D43</f>
        <v>4</v>
      </c>
      <c r="E23" s="60">
        <f t="shared" si="11"/>
        <v>21</v>
      </c>
      <c r="F23" s="60">
        <f t="shared" si="11"/>
        <v>4</v>
      </c>
      <c r="G23" s="60">
        <f t="shared" si="11"/>
        <v>8</v>
      </c>
      <c r="H23" s="60">
        <f t="shared" si="11"/>
        <v>4</v>
      </c>
      <c r="I23" s="60">
        <f t="shared" si="11"/>
        <v>7</v>
      </c>
      <c r="J23" s="60">
        <f t="shared" si="11"/>
        <v>19</v>
      </c>
      <c r="K23" s="60">
        <f t="shared" si="11"/>
        <v>2</v>
      </c>
      <c r="Q23" s="3"/>
      <c r="R23" s="25"/>
      <c r="S23" s="19"/>
      <c r="T23" s="19"/>
      <c r="U23" s="19"/>
      <c r="V23" s="20"/>
      <c r="W23" s="3"/>
      <c r="X23" s="3"/>
    </row>
    <row r="24" spans="1:24" s="56" customFormat="1" x14ac:dyDescent="0.2">
      <c r="A24" s="58"/>
      <c r="C24" s="59"/>
      <c r="D24" s="59"/>
      <c r="E24" s="59"/>
      <c r="F24" s="59"/>
      <c r="G24" s="59"/>
      <c r="H24" s="59"/>
      <c r="I24" s="59"/>
      <c r="J24" s="59"/>
      <c r="K24" s="59"/>
      <c r="Q24" s="3"/>
      <c r="R24" s="25"/>
      <c r="S24" s="19"/>
      <c r="T24" s="19"/>
      <c r="U24" s="19"/>
      <c r="V24" s="20"/>
      <c r="W24" s="3"/>
      <c r="X24" s="3"/>
    </row>
    <row r="25" spans="1:24" s="56" customFormat="1" x14ac:dyDescent="0.2">
      <c r="A25" s="58"/>
      <c r="B25" s="56" t="s">
        <v>38</v>
      </c>
      <c r="C25" s="57">
        <f>C13+C17+C21+C23</f>
        <v>853438</v>
      </c>
      <c r="D25" s="57">
        <f t="shared" ref="D25:K25" si="12">D13+D17+D21+D23</f>
        <v>433348</v>
      </c>
      <c r="E25" s="57">
        <f t="shared" si="12"/>
        <v>420090</v>
      </c>
      <c r="F25" s="57">
        <f t="shared" si="12"/>
        <v>34051</v>
      </c>
      <c r="G25" s="57">
        <f t="shared" si="12"/>
        <v>3384</v>
      </c>
      <c r="H25" s="57">
        <f t="shared" si="12"/>
        <v>31907</v>
      </c>
      <c r="I25" s="57">
        <f t="shared" si="12"/>
        <v>28327</v>
      </c>
      <c r="J25" s="57">
        <f t="shared" si="12"/>
        <v>63618</v>
      </c>
      <c r="K25" s="57">
        <f t="shared" si="12"/>
        <v>3107</v>
      </c>
      <c r="Q25" s="3"/>
      <c r="R25" s="25"/>
      <c r="S25" s="19"/>
      <c r="T25" s="19"/>
      <c r="U25" s="19"/>
      <c r="V25" s="20"/>
      <c r="W25" s="3"/>
      <c r="X25" s="3"/>
    </row>
    <row r="26" spans="1:24" s="56" customFormat="1" x14ac:dyDescent="0.2">
      <c r="A26" s="58"/>
      <c r="B26" s="56" t="s">
        <v>40</v>
      </c>
      <c r="C26" s="57">
        <f>C14+C18</f>
        <v>2520</v>
      </c>
      <c r="D26" s="57">
        <f t="shared" ref="D26:K26" si="13">D14+D18</f>
        <v>1309</v>
      </c>
      <c r="E26" s="57">
        <f t="shared" si="13"/>
        <v>1211</v>
      </c>
      <c r="F26" s="57">
        <f t="shared" si="13"/>
        <v>123</v>
      </c>
      <c r="G26" s="57">
        <f t="shared" si="13"/>
        <v>20</v>
      </c>
      <c r="H26" s="57">
        <f t="shared" si="13"/>
        <v>141</v>
      </c>
      <c r="I26" s="57">
        <f t="shared" si="13"/>
        <v>600</v>
      </c>
      <c r="J26" s="57">
        <f t="shared" si="13"/>
        <v>761</v>
      </c>
      <c r="K26" s="57">
        <f t="shared" si="13"/>
        <v>11</v>
      </c>
      <c r="Q26" s="3"/>
      <c r="R26" s="25"/>
      <c r="S26" s="19"/>
      <c r="T26" s="19"/>
      <c r="U26" s="19"/>
      <c r="V26" s="20"/>
      <c r="W26" s="3"/>
      <c r="X26" s="3"/>
    </row>
    <row r="27" spans="1:24" s="56" customFormat="1" ht="13.5" thickBot="1" x14ac:dyDescent="0.25">
      <c r="A27" s="58"/>
      <c r="B27" s="56" t="s">
        <v>41</v>
      </c>
      <c r="C27" s="57">
        <f>C15+C19</f>
        <v>1159</v>
      </c>
      <c r="D27" s="57">
        <f t="shared" ref="D27:K27" si="14">D15+D19</f>
        <v>399</v>
      </c>
      <c r="E27" s="57">
        <f t="shared" si="14"/>
        <v>760</v>
      </c>
      <c r="F27" s="57">
        <f t="shared" si="14"/>
        <v>172</v>
      </c>
      <c r="G27" s="57">
        <f t="shared" si="14"/>
        <v>43</v>
      </c>
      <c r="H27" s="57">
        <f t="shared" si="14"/>
        <v>154</v>
      </c>
      <c r="I27" s="57">
        <f t="shared" si="14"/>
        <v>89</v>
      </c>
      <c r="J27" s="57">
        <f t="shared" si="14"/>
        <v>286</v>
      </c>
      <c r="K27" s="57">
        <f t="shared" si="14"/>
        <v>55</v>
      </c>
      <c r="Q27" s="3"/>
      <c r="R27" s="25"/>
      <c r="S27" s="19"/>
      <c r="T27" s="19"/>
      <c r="U27" s="19"/>
      <c r="V27" s="20"/>
      <c r="W27" s="3"/>
      <c r="X27" s="3"/>
    </row>
    <row r="28" spans="1:24" ht="13.5" thickBot="1" x14ac:dyDescent="0.25">
      <c r="A28" s="107" t="s">
        <v>2</v>
      </c>
      <c r="B28" s="108"/>
      <c r="C28" s="33">
        <f t="shared" ref="C28:K28" si="15">SUM(C25:C27)</f>
        <v>857117</v>
      </c>
      <c r="D28" s="14">
        <f t="shared" si="15"/>
        <v>435056</v>
      </c>
      <c r="E28" s="15">
        <f t="shared" si="15"/>
        <v>422061</v>
      </c>
      <c r="F28" s="30">
        <f t="shared" si="15"/>
        <v>34346</v>
      </c>
      <c r="G28" s="33">
        <f t="shared" si="15"/>
        <v>3447</v>
      </c>
      <c r="H28" s="14">
        <f t="shared" si="15"/>
        <v>32202</v>
      </c>
      <c r="I28" s="14">
        <f t="shared" si="15"/>
        <v>29016</v>
      </c>
      <c r="J28" s="15">
        <f t="shared" si="15"/>
        <v>64665</v>
      </c>
      <c r="K28" s="34">
        <f t="shared" si="15"/>
        <v>3173</v>
      </c>
      <c r="L28" s="26"/>
      <c r="Q28" s="3"/>
      <c r="R28" s="8"/>
      <c r="S28" s="21"/>
      <c r="T28" s="21"/>
      <c r="U28" s="21"/>
      <c r="V28" s="21"/>
      <c r="W28" s="3"/>
      <c r="X28" s="3"/>
    </row>
    <row r="29" spans="1:24" s="28" customFormat="1" ht="13.5" thickBot="1" x14ac:dyDescent="0.25">
      <c r="A29" s="29"/>
      <c r="B29" s="47" t="s">
        <v>77</v>
      </c>
      <c r="C29" s="35">
        <f>C28-C23</f>
        <v>857092</v>
      </c>
      <c r="D29" s="35">
        <f t="shared" ref="D29:K29" si="16">D28-D23</f>
        <v>435052</v>
      </c>
      <c r="E29" s="35">
        <f t="shared" si="16"/>
        <v>422040</v>
      </c>
      <c r="F29" s="35">
        <f t="shared" si="16"/>
        <v>34342</v>
      </c>
      <c r="G29" s="35">
        <f t="shared" si="16"/>
        <v>3439</v>
      </c>
      <c r="H29" s="35">
        <f t="shared" si="16"/>
        <v>32198</v>
      </c>
      <c r="I29" s="35">
        <f t="shared" si="16"/>
        <v>29009</v>
      </c>
      <c r="J29" s="35">
        <f t="shared" si="16"/>
        <v>64646</v>
      </c>
      <c r="K29" s="35">
        <f t="shared" si="16"/>
        <v>3171</v>
      </c>
      <c r="L29" s="11"/>
      <c r="Q29" s="3"/>
      <c r="R29" s="8"/>
      <c r="S29" s="21"/>
      <c r="T29" s="21"/>
      <c r="U29" s="21"/>
      <c r="V29" s="21"/>
      <c r="W29" s="3"/>
      <c r="X29" s="3"/>
    </row>
    <row r="30" spans="1:24" ht="13.5" thickBot="1" x14ac:dyDescent="0.25">
      <c r="A30" s="110" t="s">
        <v>12</v>
      </c>
      <c r="B30" s="111"/>
      <c r="C30" s="112" t="s">
        <v>7</v>
      </c>
      <c r="D30" s="113"/>
      <c r="E30" s="114"/>
      <c r="F30" s="115" t="str">
        <f>"GRUPOS"</f>
        <v>GRUPOS</v>
      </c>
      <c r="G30" s="112" t="s">
        <v>8</v>
      </c>
      <c r="H30" s="113"/>
      <c r="I30" s="113"/>
      <c r="J30" s="114"/>
      <c r="K30" s="117" t="str">
        <f>"ESCUELAS"</f>
        <v>ESCUELAS</v>
      </c>
      <c r="Q30" s="3"/>
      <c r="R30" s="4"/>
      <c r="S30" s="4"/>
      <c r="T30" s="4"/>
      <c r="U30" s="4"/>
      <c r="V30" s="3"/>
      <c r="W30" s="3"/>
      <c r="X30" s="3"/>
    </row>
    <row r="31" spans="1:24" ht="13.5" thickBot="1" x14ac:dyDescent="0.25">
      <c r="A31" s="107" t="s">
        <v>29</v>
      </c>
      <c r="B31" s="109"/>
      <c r="C31" s="32" t="str">
        <f>"TOTAL"</f>
        <v>TOTAL</v>
      </c>
      <c r="D31" s="12" t="str">
        <f>"HOM"</f>
        <v>HOM</v>
      </c>
      <c r="E31" s="13" t="str">
        <f>"MUJ"</f>
        <v>MUJ</v>
      </c>
      <c r="F31" s="116"/>
      <c r="G31" s="32" t="str">
        <f>"DIRECTOR"</f>
        <v>DIRECTOR</v>
      </c>
      <c r="H31" s="12" t="str">
        <f>"DOCENTE"</f>
        <v>DOCENTE</v>
      </c>
      <c r="I31" s="12" t="str">
        <f>"APOYO"</f>
        <v>APOYO</v>
      </c>
      <c r="J31" s="13" t="str">
        <f>"TOTAL"</f>
        <v>TOTAL</v>
      </c>
      <c r="K31" s="118"/>
      <c r="Q31" s="3"/>
      <c r="R31" s="3"/>
      <c r="S31" s="3"/>
      <c r="T31" s="3"/>
      <c r="U31" s="3"/>
      <c r="V31" s="3"/>
      <c r="W31" s="3"/>
      <c r="X31" s="3"/>
    </row>
    <row r="32" spans="1:24" s="56" customFormat="1" x14ac:dyDescent="0.2">
      <c r="A32" s="58" t="s">
        <v>0</v>
      </c>
      <c r="C32" s="57">
        <f>SUM(C33:C35)</f>
        <v>525420</v>
      </c>
      <c r="D32" s="57">
        <f t="shared" ref="D32:K32" si="17">SUM(D33:D35)</f>
        <v>267050</v>
      </c>
      <c r="E32" s="57">
        <f t="shared" si="17"/>
        <v>258370</v>
      </c>
      <c r="F32" s="57">
        <f t="shared" si="17"/>
        <v>19369</v>
      </c>
      <c r="G32" s="57">
        <f t="shared" si="17"/>
        <v>1823</v>
      </c>
      <c r="H32" s="57">
        <f t="shared" si="17"/>
        <v>19312</v>
      </c>
      <c r="I32" s="57">
        <f t="shared" si="17"/>
        <v>14209</v>
      </c>
      <c r="J32" s="57">
        <f t="shared" si="17"/>
        <v>35344</v>
      </c>
      <c r="K32" s="57">
        <f t="shared" si="17"/>
        <v>1577</v>
      </c>
      <c r="Q32" s="3"/>
      <c r="R32" s="17"/>
      <c r="S32" s="106"/>
      <c r="T32" s="106"/>
      <c r="U32" s="106"/>
      <c r="V32" s="106"/>
      <c r="W32" s="3"/>
      <c r="X32" s="3"/>
    </row>
    <row r="33" spans="1:24" s="56" customFormat="1" x14ac:dyDescent="0.2">
      <c r="A33" s="58"/>
      <c r="B33" s="56" t="s">
        <v>39</v>
      </c>
      <c r="C33" s="61">
        <v>522209</v>
      </c>
      <c r="D33" s="61">
        <v>265564</v>
      </c>
      <c r="E33" s="61">
        <v>256645</v>
      </c>
      <c r="F33" s="61">
        <v>19109</v>
      </c>
      <c r="G33" s="61">
        <v>1764</v>
      </c>
      <c r="H33" s="61">
        <v>19050</v>
      </c>
      <c r="I33" s="61">
        <v>13555</v>
      </c>
      <c r="J33" s="61">
        <v>34369</v>
      </c>
      <c r="K33" s="61">
        <v>1517</v>
      </c>
      <c r="Q33" s="3"/>
      <c r="R33" s="17"/>
      <c r="S33" s="18"/>
      <c r="T33" s="18"/>
      <c r="U33" s="18"/>
      <c r="V33" s="18"/>
      <c r="W33" s="3"/>
      <c r="X33" s="3"/>
    </row>
    <row r="34" spans="1:24" s="56" customFormat="1" x14ac:dyDescent="0.2">
      <c r="A34" s="58"/>
      <c r="B34" s="56" t="s">
        <v>36</v>
      </c>
      <c r="C34" s="61">
        <v>2136</v>
      </c>
      <c r="D34" s="61">
        <v>1115</v>
      </c>
      <c r="E34" s="61">
        <v>1021</v>
      </c>
      <c r="F34" s="61">
        <v>111</v>
      </c>
      <c r="G34" s="61">
        <v>19</v>
      </c>
      <c r="H34" s="61">
        <v>129</v>
      </c>
      <c r="I34" s="61">
        <v>566</v>
      </c>
      <c r="J34" s="61">
        <v>714</v>
      </c>
      <c r="K34" s="61">
        <v>10</v>
      </c>
      <c r="Q34" s="3"/>
      <c r="R34" s="17"/>
      <c r="S34" s="18"/>
      <c r="T34" s="18"/>
      <c r="U34" s="18"/>
      <c r="V34" s="18"/>
      <c r="W34" s="3"/>
      <c r="X34" s="3"/>
    </row>
    <row r="35" spans="1:24" s="56" customFormat="1" x14ac:dyDescent="0.2">
      <c r="A35" s="58"/>
      <c r="B35" s="56" t="s">
        <v>37</v>
      </c>
      <c r="C35" s="61">
        <v>1075</v>
      </c>
      <c r="D35" s="61">
        <v>371</v>
      </c>
      <c r="E35" s="61">
        <v>704</v>
      </c>
      <c r="F35" s="61">
        <v>149</v>
      </c>
      <c r="G35" s="61">
        <v>40</v>
      </c>
      <c r="H35" s="61">
        <v>133</v>
      </c>
      <c r="I35" s="61">
        <v>88</v>
      </c>
      <c r="J35" s="61">
        <v>261</v>
      </c>
      <c r="K35" s="61">
        <v>50</v>
      </c>
      <c r="Q35" s="3"/>
      <c r="R35" s="17"/>
      <c r="S35" s="18"/>
      <c r="T35" s="18"/>
      <c r="U35" s="18"/>
      <c r="V35" s="18"/>
      <c r="W35" s="3"/>
      <c r="X35" s="3"/>
    </row>
    <row r="36" spans="1:24" s="56" customFormat="1" x14ac:dyDescent="0.2">
      <c r="A36" s="58" t="s">
        <v>1</v>
      </c>
      <c r="C36" s="57">
        <f>SUM(C37:C39)</f>
        <v>160619</v>
      </c>
      <c r="D36" s="57">
        <f t="shared" ref="D36:K36" si="18">SUM(D37:D39)</f>
        <v>81687</v>
      </c>
      <c r="E36" s="57">
        <f t="shared" si="18"/>
        <v>78932</v>
      </c>
      <c r="F36" s="57">
        <f t="shared" si="18"/>
        <v>5752</v>
      </c>
      <c r="G36" s="57">
        <f t="shared" si="18"/>
        <v>433</v>
      </c>
      <c r="H36" s="57">
        <f t="shared" si="18"/>
        <v>5709</v>
      </c>
      <c r="I36" s="57">
        <f t="shared" si="18"/>
        <v>3291</v>
      </c>
      <c r="J36" s="57">
        <f t="shared" si="18"/>
        <v>9433</v>
      </c>
      <c r="K36" s="57">
        <f t="shared" si="18"/>
        <v>434</v>
      </c>
      <c r="Q36" s="3"/>
      <c r="R36" s="17"/>
      <c r="S36" s="18"/>
      <c r="T36" s="18"/>
      <c r="U36" s="18"/>
      <c r="V36" s="18"/>
      <c r="W36" s="3"/>
      <c r="X36" s="3"/>
    </row>
    <row r="37" spans="1:24" s="56" customFormat="1" x14ac:dyDescent="0.2">
      <c r="A37" s="58"/>
      <c r="B37" s="56" t="s">
        <v>39</v>
      </c>
      <c r="C37" s="61">
        <v>160151</v>
      </c>
      <c r="D37" s="61">
        <v>81465</v>
      </c>
      <c r="E37" s="61">
        <v>78686</v>
      </c>
      <c r="F37" s="61">
        <v>5717</v>
      </c>
      <c r="G37" s="61">
        <v>429</v>
      </c>
      <c r="H37" s="61">
        <v>5676</v>
      </c>
      <c r="I37" s="61">
        <v>3256</v>
      </c>
      <c r="J37" s="61">
        <v>9361</v>
      </c>
      <c r="K37" s="61">
        <v>428</v>
      </c>
      <c r="Q37" s="3"/>
      <c r="R37" s="17"/>
      <c r="S37" s="18"/>
      <c r="T37" s="18"/>
      <c r="U37" s="18"/>
      <c r="V37" s="18"/>
      <c r="W37" s="3"/>
      <c r="X37" s="3"/>
    </row>
    <row r="38" spans="1:24" s="56" customFormat="1" x14ac:dyDescent="0.2">
      <c r="A38" s="58"/>
      <c r="B38" s="56" t="s">
        <v>36</v>
      </c>
      <c r="C38" s="61">
        <v>384</v>
      </c>
      <c r="D38" s="61">
        <v>194</v>
      </c>
      <c r="E38" s="61">
        <v>190</v>
      </c>
      <c r="F38" s="61">
        <v>12</v>
      </c>
      <c r="G38" s="61">
        <v>1</v>
      </c>
      <c r="H38" s="61">
        <v>12</v>
      </c>
      <c r="I38" s="61">
        <v>34</v>
      </c>
      <c r="J38" s="61">
        <v>47</v>
      </c>
      <c r="K38" s="61">
        <v>1</v>
      </c>
      <c r="Q38" s="3"/>
      <c r="R38" s="17"/>
      <c r="S38" s="18"/>
      <c r="T38" s="18"/>
      <c r="U38" s="18"/>
      <c r="V38" s="18"/>
      <c r="W38" s="3"/>
      <c r="X38" s="3"/>
    </row>
    <row r="39" spans="1:24" s="56" customFormat="1" x14ac:dyDescent="0.2">
      <c r="A39" s="58"/>
      <c r="B39" s="56" t="s">
        <v>37</v>
      </c>
      <c r="C39" s="61">
        <v>84</v>
      </c>
      <c r="D39" s="61">
        <v>28</v>
      </c>
      <c r="E39" s="61">
        <v>56</v>
      </c>
      <c r="F39" s="61">
        <v>23</v>
      </c>
      <c r="G39" s="61">
        <v>3</v>
      </c>
      <c r="H39" s="61">
        <v>21</v>
      </c>
      <c r="I39" s="61">
        <v>1</v>
      </c>
      <c r="J39" s="61">
        <v>25</v>
      </c>
      <c r="K39" s="61">
        <v>5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x14ac:dyDescent="0.2">
      <c r="A40" s="58" t="s">
        <v>16</v>
      </c>
      <c r="C40" s="57">
        <f>C41</f>
        <v>1469</v>
      </c>
      <c r="D40" s="57">
        <f t="shared" ref="D40:K40" si="19">D41</f>
        <v>735</v>
      </c>
      <c r="E40" s="57">
        <f t="shared" si="19"/>
        <v>734</v>
      </c>
      <c r="F40" s="57">
        <f t="shared" si="19"/>
        <v>68</v>
      </c>
      <c r="G40" s="57">
        <f t="shared" si="19"/>
        <v>7</v>
      </c>
      <c r="H40" s="57">
        <f t="shared" si="19"/>
        <v>68</v>
      </c>
      <c r="I40" s="57">
        <f t="shared" si="19"/>
        <v>44</v>
      </c>
      <c r="J40" s="57">
        <f t="shared" si="19"/>
        <v>119</v>
      </c>
      <c r="K40" s="57">
        <f t="shared" si="19"/>
        <v>6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x14ac:dyDescent="0.2">
      <c r="A41" s="58"/>
      <c r="B41" s="56" t="s">
        <v>39</v>
      </c>
      <c r="C41" s="61">
        <v>1469</v>
      </c>
      <c r="D41" s="61">
        <v>735</v>
      </c>
      <c r="E41" s="61">
        <v>734</v>
      </c>
      <c r="F41" s="61">
        <v>68</v>
      </c>
      <c r="G41" s="61">
        <v>7</v>
      </c>
      <c r="H41" s="61">
        <v>68</v>
      </c>
      <c r="I41" s="61">
        <v>44</v>
      </c>
      <c r="J41" s="61">
        <v>119</v>
      </c>
      <c r="K41" s="61">
        <v>6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x14ac:dyDescent="0.2">
      <c r="A42" s="58" t="s">
        <v>3</v>
      </c>
      <c r="C42" s="57">
        <f>C43</f>
        <v>25</v>
      </c>
      <c r="D42" s="57">
        <f t="shared" ref="D42:K42" si="20">D43</f>
        <v>4</v>
      </c>
      <c r="E42" s="57">
        <f t="shared" si="20"/>
        <v>21</v>
      </c>
      <c r="F42" s="57">
        <f t="shared" si="20"/>
        <v>4</v>
      </c>
      <c r="G42" s="57">
        <f t="shared" si="20"/>
        <v>8</v>
      </c>
      <c r="H42" s="57">
        <f t="shared" si="20"/>
        <v>4</v>
      </c>
      <c r="I42" s="57">
        <f t="shared" si="20"/>
        <v>7</v>
      </c>
      <c r="J42" s="57">
        <f t="shared" si="20"/>
        <v>19</v>
      </c>
      <c r="K42" s="57">
        <f t="shared" si="20"/>
        <v>2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x14ac:dyDescent="0.2">
      <c r="A43" s="58"/>
      <c r="B43" s="56" t="s">
        <v>39</v>
      </c>
      <c r="C43" s="61">
        <v>25</v>
      </c>
      <c r="D43" s="61">
        <v>4</v>
      </c>
      <c r="E43" s="61">
        <v>21</v>
      </c>
      <c r="F43" s="61">
        <v>4</v>
      </c>
      <c r="G43" s="61">
        <v>8</v>
      </c>
      <c r="H43" s="61">
        <v>4</v>
      </c>
      <c r="I43" s="61">
        <v>7</v>
      </c>
      <c r="J43" s="61">
        <v>19</v>
      </c>
      <c r="K43" s="61">
        <v>2</v>
      </c>
      <c r="Q43" s="3"/>
      <c r="R43" s="17"/>
      <c r="S43" s="18"/>
      <c r="T43" s="18"/>
      <c r="U43" s="18"/>
      <c r="V43" s="18"/>
      <c r="W43" s="3"/>
      <c r="X43" s="3"/>
    </row>
    <row r="44" spans="1:24" s="56" customFormat="1" x14ac:dyDescent="0.2">
      <c r="A44" s="58"/>
      <c r="C44" s="57"/>
      <c r="D44" s="57"/>
      <c r="E44" s="57"/>
      <c r="F44" s="57"/>
      <c r="G44" s="57"/>
      <c r="H44" s="57"/>
      <c r="I44" s="57"/>
      <c r="J44" s="57"/>
      <c r="K44" s="57"/>
      <c r="Q44" s="3"/>
      <c r="R44" s="17"/>
      <c r="S44" s="18"/>
      <c r="T44" s="18"/>
      <c r="U44" s="18"/>
      <c r="V44" s="18"/>
      <c r="W44" s="3"/>
      <c r="X44" s="3"/>
    </row>
    <row r="45" spans="1:24" s="56" customFormat="1" x14ac:dyDescent="0.2">
      <c r="A45" s="58"/>
      <c r="B45" s="56" t="s">
        <v>38</v>
      </c>
      <c r="C45" s="57">
        <f>C33+C37+C41+C43</f>
        <v>683854</v>
      </c>
      <c r="D45" s="57">
        <f t="shared" ref="D45:K45" si="21">D33+D37+D41+D43</f>
        <v>347768</v>
      </c>
      <c r="E45" s="57">
        <f t="shared" si="21"/>
        <v>336086</v>
      </c>
      <c r="F45" s="57">
        <f t="shared" si="21"/>
        <v>24898</v>
      </c>
      <c r="G45" s="57">
        <f t="shared" si="21"/>
        <v>2208</v>
      </c>
      <c r="H45" s="57">
        <f t="shared" si="21"/>
        <v>24798</v>
      </c>
      <c r="I45" s="57">
        <f t="shared" si="21"/>
        <v>16862</v>
      </c>
      <c r="J45" s="57">
        <f t="shared" si="21"/>
        <v>43868</v>
      </c>
      <c r="K45" s="57">
        <f t="shared" si="21"/>
        <v>1953</v>
      </c>
      <c r="Q45" s="3"/>
      <c r="R45" s="17"/>
      <c r="S45" s="18"/>
      <c r="T45" s="18"/>
      <c r="U45" s="18"/>
      <c r="V45" s="18"/>
      <c r="W45" s="3"/>
      <c r="X45" s="3"/>
    </row>
    <row r="46" spans="1:24" s="56" customFormat="1" x14ac:dyDescent="0.2">
      <c r="A46" s="58"/>
      <c r="B46" s="56" t="s">
        <v>40</v>
      </c>
      <c r="C46" s="57">
        <f>C34+C38</f>
        <v>2520</v>
      </c>
      <c r="D46" s="57">
        <f t="shared" ref="D46:K46" si="22">D34+D38</f>
        <v>1309</v>
      </c>
      <c r="E46" s="57">
        <f t="shared" si="22"/>
        <v>1211</v>
      </c>
      <c r="F46" s="57">
        <f t="shared" si="22"/>
        <v>123</v>
      </c>
      <c r="G46" s="57">
        <f t="shared" si="22"/>
        <v>20</v>
      </c>
      <c r="H46" s="57">
        <f t="shared" si="22"/>
        <v>141</v>
      </c>
      <c r="I46" s="57">
        <f t="shared" si="22"/>
        <v>600</v>
      </c>
      <c r="J46" s="57">
        <f t="shared" si="22"/>
        <v>761</v>
      </c>
      <c r="K46" s="57">
        <f t="shared" si="22"/>
        <v>11</v>
      </c>
      <c r="Q46" s="3"/>
      <c r="R46" s="17"/>
      <c r="S46" s="18"/>
      <c r="T46" s="18"/>
      <c r="U46" s="18"/>
      <c r="V46" s="18"/>
      <c r="W46" s="3"/>
      <c r="X46" s="3"/>
    </row>
    <row r="47" spans="1:24" s="56" customFormat="1" ht="13.5" thickBot="1" x14ac:dyDescent="0.25">
      <c r="A47" s="58"/>
      <c r="B47" s="56" t="s">
        <v>41</v>
      </c>
      <c r="C47" s="57">
        <f>C35+C39</f>
        <v>1159</v>
      </c>
      <c r="D47" s="57">
        <f t="shared" ref="D47:K47" si="23">D35+D39</f>
        <v>399</v>
      </c>
      <c r="E47" s="57">
        <f t="shared" si="23"/>
        <v>760</v>
      </c>
      <c r="F47" s="57">
        <f t="shared" si="23"/>
        <v>172</v>
      </c>
      <c r="G47" s="57">
        <f t="shared" si="23"/>
        <v>43</v>
      </c>
      <c r="H47" s="57">
        <f t="shared" si="23"/>
        <v>154</v>
      </c>
      <c r="I47" s="57">
        <f t="shared" si="23"/>
        <v>89</v>
      </c>
      <c r="J47" s="57">
        <f t="shared" si="23"/>
        <v>286</v>
      </c>
      <c r="K47" s="57">
        <f t="shared" si="23"/>
        <v>55</v>
      </c>
      <c r="Q47" s="3"/>
      <c r="R47" s="17"/>
      <c r="S47" s="18"/>
      <c r="T47" s="18"/>
      <c r="U47" s="18"/>
      <c r="V47" s="18"/>
      <c r="W47" s="3"/>
      <c r="X47" s="3"/>
    </row>
    <row r="48" spans="1:24" ht="13.5" thickBot="1" x14ac:dyDescent="0.25">
      <c r="A48" s="107" t="s">
        <v>2</v>
      </c>
      <c r="B48" s="108"/>
      <c r="C48" s="33">
        <f>SUM(C45:C47)</f>
        <v>687533</v>
      </c>
      <c r="D48" s="14">
        <f t="shared" ref="D48:K48" si="24">SUM(D45:D47)</f>
        <v>349476</v>
      </c>
      <c r="E48" s="15">
        <f t="shared" si="24"/>
        <v>338057</v>
      </c>
      <c r="F48" s="30">
        <f t="shared" si="24"/>
        <v>25193</v>
      </c>
      <c r="G48" s="33">
        <f t="shared" si="24"/>
        <v>2271</v>
      </c>
      <c r="H48" s="14">
        <f t="shared" si="24"/>
        <v>25093</v>
      </c>
      <c r="I48" s="14">
        <f t="shared" si="24"/>
        <v>17551</v>
      </c>
      <c r="J48" s="15">
        <f t="shared" si="24"/>
        <v>44915</v>
      </c>
      <c r="K48" s="34">
        <f t="shared" si="24"/>
        <v>2019</v>
      </c>
      <c r="Q48" s="3"/>
      <c r="R48" s="8"/>
      <c r="S48" s="21"/>
      <c r="T48" s="21"/>
      <c r="U48" s="21"/>
      <c r="V48" s="21"/>
      <c r="W48" s="3"/>
      <c r="X48" s="3"/>
    </row>
    <row r="49" spans="1:24" s="28" customFormat="1" ht="13.5" thickBot="1" x14ac:dyDescent="0.25">
      <c r="A49" s="29"/>
      <c r="B49" s="47" t="s">
        <v>77</v>
      </c>
      <c r="C49" s="35">
        <f>C48-C43</f>
        <v>687508</v>
      </c>
      <c r="D49" s="35">
        <f t="shared" ref="D49:K49" si="25">D48-D43</f>
        <v>349472</v>
      </c>
      <c r="E49" s="35">
        <f t="shared" si="25"/>
        <v>338036</v>
      </c>
      <c r="F49" s="35">
        <f t="shared" si="25"/>
        <v>25189</v>
      </c>
      <c r="G49" s="35">
        <f t="shared" si="25"/>
        <v>2263</v>
      </c>
      <c r="H49" s="35">
        <f t="shared" si="25"/>
        <v>25089</v>
      </c>
      <c r="I49" s="35">
        <f t="shared" si="25"/>
        <v>17544</v>
      </c>
      <c r="J49" s="35">
        <f t="shared" si="25"/>
        <v>44896</v>
      </c>
      <c r="K49" s="35">
        <f t="shared" si="25"/>
        <v>2017</v>
      </c>
      <c r="Q49" s="3"/>
      <c r="R49" s="8"/>
      <c r="S49" s="21"/>
      <c r="T49" s="21"/>
      <c r="U49" s="21"/>
      <c r="V49" s="21"/>
      <c r="W49" s="3"/>
      <c r="X49" s="3"/>
    </row>
    <row r="50" spans="1:24" ht="13.5" thickBot="1" x14ac:dyDescent="0.25">
      <c r="A50" s="110" t="s">
        <v>11</v>
      </c>
      <c r="B50" s="111"/>
      <c r="C50" s="112" t="s">
        <v>7</v>
      </c>
      <c r="D50" s="113"/>
      <c r="E50" s="114"/>
      <c r="F50" s="115" t="str">
        <f>"GRUPOS"</f>
        <v>GRUPOS</v>
      </c>
      <c r="G50" s="112" t="s">
        <v>8</v>
      </c>
      <c r="H50" s="113"/>
      <c r="I50" s="113"/>
      <c r="J50" s="114"/>
      <c r="K50" s="117" t="str">
        <f>"ESCUELAS"</f>
        <v>ESCUELAS</v>
      </c>
      <c r="Q50" s="3"/>
      <c r="R50" s="4"/>
      <c r="S50" s="4"/>
      <c r="T50" s="4"/>
      <c r="U50" s="4"/>
      <c r="V50" s="3"/>
      <c r="W50" s="3"/>
      <c r="X50" s="3"/>
    </row>
    <row r="51" spans="1:24" ht="13.5" thickBot="1" x14ac:dyDescent="0.25">
      <c r="A51" s="107" t="s">
        <v>29</v>
      </c>
      <c r="B51" s="109"/>
      <c r="C51" s="32" t="str">
        <f>"TOTAL"</f>
        <v>TOTAL</v>
      </c>
      <c r="D51" s="12" t="str">
        <f>"HOM"</f>
        <v>HOM</v>
      </c>
      <c r="E51" s="13" t="str">
        <f>"MUJ"</f>
        <v>MUJ</v>
      </c>
      <c r="F51" s="116"/>
      <c r="G51" s="32" t="str">
        <f>"DIRECTOR"</f>
        <v>DIRECTOR</v>
      </c>
      <c r="H51" s="12" t="str">
        <f>"DOCENTE"</f>
        <v>DOCENTE</v>
      </c>
      <c r="I51" s="12" t="str">
        <f>"APOYO"</f>
        <v>APOYO</v>
      </c>
      <c r="J51" s="13" t="str">
        <f>"TOTAL"</f>
        <v>TOTAL</v>
      </c>
      <c r="K51" s="118"/>
      <c r="Q51" s="3"/>
      <c r="R51" s="3"/>
      <c r="S51" s="3"/>
      <c r="T51" s="3"/>
      <c r="U51" s="3"/>
      <c r="V51" s="3"/>
      <c r="W51" s="3"/>
      <c r="X51" s="3"/>
    </row>
    <row r="52" spans="1:24" s="56" customFormat="1" x14ac:dyDescent="0.2">
      <c r="A52" s="58" t="s">
        <v>0</v>
      </c>
      <c r="C52" s="57">
        <f>SUM(C53)</f>
        <v>148083</v>
      </c>
      <c r="D52" s="57">
        <f t="shared" ref="D52:K52" si="26">SUM(D53)</f>
        <v>74578</v>
      </c>
      <c r="E52" s="57">
        <f t="shared" si="26"/>
        <v>73505</v>
      </c>
      <c r="F52" s="57">
        <f t="shared" si="26"/>
        <v>7969</v>
      </c>
      <c r="G52" s="57">
        <f t="shared" si="26"/>
        <v>1004</v>
      </c>
      <c r="H52" s="57">
        <f t="shared" si="26"/>
        <v>5936</v>
      </c>
      <c r="I52" s="57">
        <f t="shared" si="26"/>
        <v>10211</v>
      </c>
      <c r="J52" s="57">
        <f t="shared" si="26"/>
        <v>17151</v>
      </c>
      <c r="K52" s="57">
        <f t="shared" si="26"/>
        <v>983</v>
      </c>
      <c r="Q52" s="3"/>
      <c r="R52" s="17"/>
      <c r="S52" s="106"/>
      <c r="T52" s="106"/>
      <c r="U52" s="106"/>
      <c r="V52" s="106"/>
      <c r="W52" s="3"/>
      <c r="X52" s="3"/>
    </row>
    <row r="53" spans="1:24" s="56" customFormat="1" x14ac:dyDescent="0.2">
      <c r="A53" s="58"/>
      <c r="B53" s="56" t="s">
        <v>39</v>
      </c>
      <c r="C53" s="61">
        <v>148083</v>
      </c>
      <c r="D53" s="61">
        <v>74578</v>
      </c>
      <c r="E53" s="61">
        <v>73505</v>
      </c>
      <c r="F53" s="61">
        <v>7969</v>
      </c>
      <c r="G53" s="61">
        <v>1004</v>
      </c>
      <c r="H53" s="61">
        <v>5936</v>
      </c>
      <c r="I53" s="61">
        <v>10211</v>
      </c>
      <c r="J53" s="61">
        <v>17151</v>
      </c>
      <c r="K53" s="61">
        <v>983</v>
      </c>
      <c r="Q53" s="3"/>
      <c r="R53" s="17"/>
      <c r="S53" s="18"/>
      <c r="T53" s="18"/>
      <c r="U53" s="18"/>
      <c r="V53" s="18"/>
      <c r="W53" s="3"/>
      <c r="X53" s="3"/>
    </row>
    <row r="54" spans="1:24" s="56" customFormat="1" x14ac:dyDescent="0.2">
      <c r="A54" s="58" t="s">
        <v>1</v>
      </c>
      <c r="C54" s="57">
        <f>C55</f>
        <v>21501</v>
      </c>
      <c r="D54" s="57">
        <f t="shared" ref="D54:K54" si="27">D55</f>
        <v>11002</v>
      </c>
      <c r="E54" s="57">
        <f t="shared" si="27"/>
        <v>10499</v>
      </c>
      <c r="F54" s="57">
        <f t="shared" si="27"/>
        <v>1184</v>
      </c>
      <c r="G54" s="57">
        <f t="shared" si="27"/>
        <v>172</v>
      </c>
      <c r="H54" s="57">
        <f t="shared" si="27"/>
        <v>1173</v>
      </c>
      <c r="I54" s="57">
        <f t="shared" si="27"/>
        <v>1254</v>
      </c>
      <c r="J54" s="57">
        <f t="shared" si="27"/>
        <v>2599</v>
      </c>
      <c r="K54" s="57">
        <f t="shared" si="27"/>
        <v>171</v>
      </c>
      <c r="Q54" s="3"/>
      <c r="R54" s="17"/>
      <c r="S54" s="18"/>
      <c r="T54" s="18"/>
      <c r="U54" s="18"/>
      <c r="V54" s="18"/>
      <c r="W54" s="3"/>
      <c r="X54" s="3"/>
    </row>
    <row r="55" spans="1:24" s="56" customFormat="1" x14ac:dyDescent="0.2">
      <c r="A55" s="58"/>
      <c r="B55" s="56" t="s">
        <v>39</v>
      </c>
      <c r="C55" s="61">
        <v>21501</v>
      </c>
      <c r="D55" s="61">
        <v>11002</v>
      </c>
      <c r="E55" s="61">
        <v>10499</v>
      </c>
      <c r="F55" s="61">
        <v>1184</v>
      </c>
      <c r="G55" s="61">
        <v>172</v>
      </c>
      <c r="H55" s="61">
        <v>1173</v>
      </c>
      <c r="I55" s="61">
        <v>1254</v>
      </c>
      <c r="J55" s="61">
        <v>2599</v>
      </c>
      <c r="K55" s="61">
        <v>171</v>
      </c>
      <c r="Q55" s="3"/>
      <c r="R55" s="17"/>
      <c r="S55" s="18"/>
      <c r="T55" s="18"/>
      <c r="U55" s="18"/>
      <c r="V55" s="18"/>
      <c r="W55" s="3"/>
      <c r="X55" s="3"/>
    </row>
    <row r="56" spans="1:24" s="56" customFormat="1" x14ac:dyDescent="0.2">
      <c r="A56" s="58"/>
      <c r="C56" s="57"/>
      <c r="D56" s="57"/>
      <c r="E56" s="57"/>
      <c r="F56" s="57"/>
      <c r="G56" s="57"/>
      <c r="H56" s="57"/>
      <c r="I56" s="57"/>
      <c r="J56" s="57"/>
      <c r="K56" s="57"/>
      <c r="Q56" s="3"/>
      <c r="R56" s="17"/>
      <c r="S56" s="18"/>
      <c r="T56" s="18"/>
      <c r="U56" s="18"/>
      <c r="V56" s="18"/>
      <c r="W56" s="3"/>
      <c r="X56" s="3"/>
    </row>
    <row r="57" spans="1:24" s="56" customFormat="1" ht="13.5" thickBot="1" x14ac:dyDescent="0.25">
      <c r="A57" s="58"/>
      <c r="B57" s="56" t="s">
        <v>38</v>
      </c>
      <c r="C57" s="57">
        <f>C53+C55</f>
        <v>169584</v>
      </c>
      <c r="D57" s="57">
        <f t="shared" ref="D57:K57" si="28">D53+D55</f>
        <v>85580</v>
      </c>
      <c r="E57" s="57">
        <f t="shared" si="28"/>
        <v>84004</v>
      </c>
      <c r="F57" s="57">
        <f t="shared" si="28"/>
        <v>9153</v>
      </c>
      <c r="G57" s="57">
        <f t="shared" si="28"/>
        <v>1176</v>
      </c>
      <c r="H57" s="57">
        <f t="shared" si="28"/>
        <v>7109</v>
      </c>
      <c r="I57" s="57">
        <f t="shared" si="28"/>
        <v>11465</v>
      </c>
      <c r="J57" s="57">
        <f t="shared" si="28"/>
        <v>19750</v>
      </c>
      <c r="K57" s="57">
        <f t="shared" si="28"/>
        <v>1154</v>
      </c>
      <c r="Q57" s="3"/>
      <c r="R57" s="17"/>
      <c r="S57" s="18"/>
      <c r="T57" s="18"/>
      <c r="U57" s="18"/>
      <c r="V57" s="18"/>
      <c r="W57" s="3"/>
      <c r="X57" s="3"/>
    </row>
    <row r="58" spans="1:24" ht="13.5" thickBot="1" x14ac:dyDescent="0.25">
      <c r="A58" s="107" t="s">
        <v>2</v>
      </c>
      <c r="B58" s="108"/>
      <c r="C58" s="33">
        <f>SUM(C57)</f>
        <v>169584</v>
      </c>
      <c r="D58" s="14">
        <f t="shared" ref="D58:K58" si="29">SUM(D57)</f>
        <v>85580</v>
      </c>
      <c r="E58" s="15">
        <f t="shared" si="29"/>
        <v>84004</v>
      </c>
      <c r="F58" s="30">
        <f t="shared" si="29"/>
        <v>9153</v>
      </c>
      <c r="G58" s="33">
        <f t="shared" si="29"/>
        <v>1176</v>
      </c>
      <c r="H58" s="14">
        <f t="shared" si="29"/>
        <v>7109</v>
      </c>
      <c r="I58" s="14">
        <f t="shared" si="29"/>
        <v>11465</v>
      </c>
      <c r="J58" s="15">
        <f t="shared" si="29"/>
        <v>19750</v>
      </c>
      <c r="K58" s="34">
        <f t="shared" si="29"/>
        <v>1154</v>
      </c>
      <c r="Q58" s="3"/>
      <c r="R58" s="8"/>
      <c r="S58" s="21"/>
      <c r="T58" s="21"/>
      <c r="U58" s="21"/>
      <c r="V58" s="21"/>
      <c r="W58" s="3"/>
      <c r="X58" s="3"/>
    </row>
    <row r="59" spans="1:24" x14ac:dyDescent="0.2">
      <c r="A59" s="6"/>
      <c r="B59" s="47" t="s">
        <v>77</v>
      </c>
      <c r="C59" s="35">
        <f>C58</f>
        <v>169584</v>
      </c>
      <c r="D59" s="35">
        <f t="shared" ref="D59:K59" si="30">D58</f>
        <v>85580</v>
      </c>
      <c r="E59" s="35">
        <f t="shared" si="30"/>
        <v>84004</v>
      </c>
      <c r="F59" s="35">
        <f t="shared" si="30"/>
        <v>9153</v>
      </c>
      <c r="G59" s="35">
        <f t="shared" si="30"/>
        <v>1176</v>
      </c>
      <c r="H59" s="35">
        <f t="shared" si="30"/>
        <v>7109</v>
      </c>
      <c r="I59" s="35">
        <f t="shared" si="30"/>
        <v>11465</v>
      </c>
      <c r="J59" s="35">
        <f t="shared" si="30"/>
        <v>19750</v>
      </c>
      <c r="K59" s="35">
        <f t="shared" si="30"/>
        <v>1154</v>
      </c>
      <c r="Q59" s="3"/>
      <c r="R59" s="8"/>
      <c r="S59" s="21"/>
      <c r="T59" s="21"/>
      <c r="U59" s="21"/>
      <c r="V59" s="21"/>
      <c r="W59" s="3"/>
      <c r="X59" s="3"/>
    </row>
    <row r="60" spans="1:24" x14ac:dyDescent="0.2">
      <c r="A60" s="63" t="s">
        <v>117</v>
      </c>
      <c r="Q60" s="3"/>
      <c r="R60" s="3"/>
      <c r="S60" s="3"/>
      <c r="T60" s="3"/>
      <c r="U60" s="3"/>
      <c r="V60" s="3"/>
      <c r="W60" s="3"/>
      <c r="X60" s="3"/>
    </row>
    <row r="61" spans="1:24" x14ac:dyDescent="0.2">
      <c r="A61" s="1"/>
      <c r="B61" s="2"/>
    </row>
    <row r="64" spans="1:24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</sheetData>
  <mergeCells count="27">
    <mergeCell ref="J6:K6"/>
    <mergeCell ref="A48:B48"/>
    <mergeCell ref="A51:B51"/>
    <mergeCell ref="A58:B58"/>
    <mergeCell ref="A50:B50"/>
    <mergeCell ref="C50:E50"/>
    <mergeCell ref="F50:F51"/>
    <mergeCell ref="G50:J50"/>
    <mergeCell ref="K50:K51"/>
    <mergeCell ref="A30:B30"/>
    <mergeCell ref="H6:I6"/>
    <mergeCell ref="S52:V52"/>
    <mergeCell ref="A11:B11"/>
    <mergeCell ref="A8:K8"/>
    <mergeCell ref="A28:B28"/>
    <mergeCell ref="A31:B31"/>
    <mergeCell ref="A10:B10"/>
    <mergeCell ref="C10:E10"/>
    <mergeCell ref="F10:F11"/>
    <mergeCell ref="G10:J10"/>
    <mergeCell ref="K10:K11"/>
    <mergeCell ref="S12:V12"/>
    <mergeCell ref="S32:V32"/>
    <mergeCell ref="C30:E30"/>
    <mergeCell ref="F30:F31"/>
    <mergeCell ref="G30:J30"/>
    <mergeCell ref="K30:K31"/>
  </mergeCells>
  <phoneticPr fontId="2" type="noConversion"/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67" orientation="portrait" r:id="rId1"/>
  <headerFooter alignWithMargins="0"/>
  <ignoredErrors>
    <ignoredError sqref="C20:C22 D20:K20 D21:K21 D22:K2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5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5.710937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9" t="s">
        <v>73</v>
      </c>
      <c r="I6" s="119"/>
      <c r="J6" s="119" t="s">
        <v>28</v>
      </c>
      <c r="K6" s="119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20" t="s">
        <v>112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10" t="s">
        <v>9</v>
      </c>
      <c r="B10" s="111"/>
      <c r="C10" s="112" t="s">
        <v>7</v>
      </c>
      <c r="D10" s="113"/>
      <c r="E10" s="114"/>
      <c r="F10" s="115" t="str">
        <f>"GRUPOS"</f>
        <v>GRUPOS</v>
      </c>
      <c r="G10" s="112" t="s">
        <v>8</v>
      </c>
      <c r="H10" s="113"/>
      <c r="I10" s="113"/>
      <c r="J10" s="114"/>
      <c r="K10" s="117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7" t="s">
        <v>29</v>
      </c>
      <c r="B11" s="109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6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8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>SUM(C13:C15)</f>
        <v>270511</v>
      </c>
      <c r="D12" s="57">
        <f t="shared" ref="D12:K12" si="0">SUM(D13:D15)</f>
        <v>137370</v>
      </c>
      <c r="E12" s="57">
        <f t="shared" si="0"/>
        <v>133141</v>
      </c>
      <c r="F12" s="57">
        <f t="shared" si="0"/>
        <v>8846</v>
      </c>
      <c r="G12" s="57">
        <f t="shared" si="0"/>
        <v>1186</v>
      </c>
      <c r="H12" s="57">
        <f t="shared" si="0"/>
        <v>21228</v>
      </c>
      <c r="I12" s="57">
        <f t="shared" si="0"/>
        <v>13858</v>
      </c>
      <c r="J12" s="57">
        <f t="shared" si="0"/>
        <v>36272</v>
      </c>
      <c r="K12" s="57">
        <f t="shared" si="0"/>
        <v>954</v>
      </c>
      <c r="Q12" s="3"/>
      <c r="R12" s="17"/>
      <c r="S12" s="106"/>
      <c r="T12" s="106"/>
      <c r="U12" s="106"/>
      <c r="V12" s="106"/>
      <c r="W12" s="3"/>
      <c r="X12" s="3"/>
    </row>
    <row r="13" spans="1:24" s="56" customFormat="1" ht="12.75" customHeight="1" x14ac:dyDescent="0.2">
      <c r="A13" s="58"/>
      <c r="B13" s="56" t="s">
        <v>42</v>
      </c>
      <c r="C13" s="61">
        <f>C37+C59</f>
        <v>260586</v>
      </c>
      <c r="D13" s="61">
        <f t="shared" ref="D13:K13" si="1">D37+D59</f>
        <v>131507</v>
      </c>
      <c r="E13" s="61">
        <f t="shared" si="1"/>
        <v>129079</v>
      </c>
      <c r="F13" s="61">
        <f t="shared" si="1"/>
        <v>8411</v>
      </c>
      <c r="G13" s="61">
        <f t="shared" si="1"/>
        <v>1089</v>
      </c>
      <c r="H13" s="61">
        <f t="shared" si="1"/>
        <v>20459</v>
      </c>
      <c r="I13" s="61">
        <f t="shared" si="1"/>
        <v>13239</v>
      </c>
      <c r="J13" s="61">
        <f t="shared" si="1"/>
        <v>34787</v>
      </c>
      <c r="K13" s="61">
        <f t="shared" si="1"/>
        <v>866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44</v>
      </c>
      <c r="C14" s="61">
        <f>C38+C60</f>
        <v>7023</v>
      </c>
      <c r="D14" s="61">
        <f t="shared" ref="D14:K14" si="2">D38+D60</f>
        <v>4102</v>
      </c>
      <c r="E14" s="61">
        <f t="shared" si="2"/>
        <v>2921</v>
      </c>
      <c r="F14" s="61">
        <f t="shared" si="2"/>
        <v>263</v>
      </c>
      <c r="G14" s="61">
        <f t="shared" si="2"/>
        <v>51</v>
      </c>
      <c r="H14" s="61">
        <f t="shared" si="2"/>
        <v>324</v>
      </c>
      <c r="I14" s="61">
        <f t="shared" si="2"/>
        <v>216</v>
      </c>
      <c r="J14" s="61">
        <f t="shared" si="2"/>
        <v>591</v>
      </c>
      <c r="K14" s="61">
        <f t="shared" si="2"/>
        <v>48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ht="12.75" customHeight="1" x14ac:dyDescent="0.2">
      <c r="A15" s="58"/>
      <c r="B15" s="3" t="s">
        <v>37</v>
      </c>
      <c r="C15" s="61">
        <f>C39+C61</f>
        <v>2902</v>
      </c>
      <c r="D15" s="61">
        <f t="shared" ref="D15:K15" si="3">D39+D61</f>
        <v>1761</v>
      </c>
      <c r="E15" s="61">
        <f t="shared" si="3"/>
        <v>1141</v>
      </c>
      <c r="F15" s="61">
        <f t="shared" si="3"/>
        <v>172</v>
      </c>
      <c r="G15" s="61">
        <f t="shared" si="3"/>
        <v>46</v>
      </c>
      <c r="H15" s="61">
        <f t="shared" si="3"/>
        <v>445</v>
      </c>
      <c r="I15" s="61">
        <f t="shared" si="3"/>
        <v>403</v>
      </c>
      <c r="J15" s="61">
        <f t="shared" si="3"/>
        <v>894</v>
      </c>
      <c r="K15" s="61">
        <f t="shared" si="3"/>
        <v>40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ht="12.75" customHeight="1" x14ac:dyDescent="0.2">
      <c r="A16" s="58" t="s">
        <v>1</v>
      </c>
      <c r="C16" s="57">
        <f>SUM(C17:C18)</f>
        <v>57471</v>
      </c>
      <c r="D16" s="57">
        <f t="shared" ref="D16:K16" si="4">SUM(D17:D18)</f>
        <v>29281</v>
      </c>
      <c r="E16" s="57">
        <f t="shared" si="4"/>
        <v>28190</v>
      </c>
      <c r="F16" s="57">
        <f t="shared" si="4"/>
        <v>1734</v>
      </c>
      <c r="G16" s="57">
        <f t="shared" si="4"/>
        <v>153</v>
      </c>
      <c r="H16" s="57">
        <f t="shared" si="4"/>
        <v>4472</v>
      </c>
      <c r="I16" s="57">
        <f t="shared" si="4"/>
        <v>2734</v>
      </c>
      <c r="J16" s="57">
        <f t="shared" si="4"/>
        <v>7359</v>
      </c>
      <c r="K16" s="57">
        <f t="shared" si="4"/>
        <v>155</v>
      </c>
      <c r="Q16" s="3"/>
      <c r="R16" s="17"/>
      <c r="S16" s="18"/>
      <c r="T16" s="18"/>
      <c r="U16" s="18"/>
      <c r="V16" s="18"/>
      <c r="W16" s="3"/>
      <c r="X16" s="3"/>
    </row>
    <row r="17" spans="1:24" s="56" customFormat="1" ht="12.75" customHeight="1" x14ac:dyDescent="0.2">
      <c r="A17" s="58"/>
      <c r="B17" s="56" t="s">
        <v>42</v>
      </c>
      <c r="C17" s="61">
        <f>C41+C63</f>
        <v>56902</v>
      </c>
      <c r="D17" s="61">
        <f t="shared" ref="D17:K17" si="5">D41+D63</f>
        <v>28903</v>
      </c>
      <c r="E17" s="61">
        <f t="shared" si="5"/>
        <v>27999</v>
      </c>
      <c r="F17" s="61">
        <f t="shared" si="5"/>
        <v>1702</v>
      </c>
      <c r="G17" s="61">
        <f t="shared" si="5"/>
        <v>147</v>
      </c>
      <c r="H17" s="61">
        <f t="shared" si="5"/>
        <v>4386</v>
      </c>
      <c r="I17" s="61">
        <f t="shared" si="5"/>
        <v>2666</v>
      </c>
      <c r="J17" s="61">
        <f t="shared" si="5"/>
        <v>7199</v>
      </c>
      <c r="K17" s="61">
        <f t="shared" si="5"/>
        <v>149</v>
      </c>
      <c r="Q17" s="3"/>
      <c r="R17" s="17"/>
      <c r="S17" s="18"/>
      <c r="T17" s="18"/>
      <c r="U17" s="18"/>
      <c r="V17" s="18"/>
      <c r="W17" s="3"/>
      <c r="X17" s="3"/>
    </row>
    <row r="18" spans="1:24" s="56" customFormat="1" ht="12.75" customHeight="1" x14ac:dyDescent="0.2">
      <c r="A18" s="58"/>
      <c r="B18" s="3" t="s">
        <v>37</v>
      </c>
      <c r="C18" s="61">
        <f>C42</f>
        <v>569</v>
      </c>
      <c r="D18" s="61">
        <f t="shared" ref="D18:K18" si="6">D42</f>
        <v>378</v>
      </c>
      <c r="E18" s="61">
        <f t="shared" si="6"/>
        <v>191</v>
      </c>
      <c r="F18" s="61">
        <f t="shared" si="6"/>
        <v>32</v>
      </c>
      <c r="G18" s="61">
        <f t="shared" si="6"/>
        <v>6</v>
      </c>
      <c r="H18" s="61">
        <f t="shared" si="6"/>
        <v>86</v>
      </c>
      <c r="I18" s="61">
        <f t="shared" si="6"/>
        <v>68</v>
      </c>
      <c r="J18" s="61">
        <f t="shared" si="6"/>
        <v>160</v>
      </c>
      <c r="K18" s="61">
        <f t="shared" si="6"/>
        <v>6</v>
      </c>
      <c r="Q18" s="3"/>
      <c r="R18" s="17"/>
      <c r="S18" s="18"/>
      <c r="T18" s="18"/>
      <c r="U18" s="18"/>
      <c r="V18" s="18"/>
      <c r="W18" s="3"/>
      <c r="X18" s="3"/>
    </row>
    <row r="19" spans="1:24" s="56" customFormat="1" ht="12.75" customHeight="1" x14ac:dyDescent="0.2">
      <c r="A19" s="58" t="s">
        <v>64</v>
      </c>
      <c r="C19" s="57">
        <f>C20</f>
        <v>134553</v>
      </c>
      <c r="D19" s="57">
        <f t="shared" ref="D19:K19" si="7">D20</f>
        <v>68162</v>
      </c>
      <c r="E19" s="57">
        <f t="shared" si="7"/>
        <v>66391</v>
      </c>
      <c r="F19" s="57">
        <f t="shared" si="7"/>
        <v>3399</v>
      </c>
      <c r="G19" s="57">
        <f t="shared" si="7"/>
        <v>340</v>
      </c>
      <c r="H19" s="57">
        <f t="shared" si="7"/>
        <v>6357</v>
      </c>
      <c r="I19" s="57">
        <f t="shared" si="7"/>
        <v>5457</v>
      </c>
      <c r="J19" s="57">
        <f t="shared" si="7"/>
        <v>12154</v>
      </c>
      <c r="K19" s="57">
        <f t="shared" si="7"/>
        <v>243</v>
      </c>
      <c r="Q19" s="3"/>
      <c r="R19" s="17"/>
      <c r="S19" s="18"/>
      <c r="T19" s="18"/>
      <c r="U19" s="18"/>
      <c r="V19" s="18"/>
      <c r="W19" s="3"/>
      <c r="X19" s="3"/>
    </row>
    <row r="20" spans="1:24" s="56" customFormat="1" ht="12.75" customHeight="1" x14ac:dyDescent="0.2">
      <c r="A20" s="58"/>
      <c r="B20" s="56" t="s">
        <v>43</v>
      </c>
      <c r="C20" s="61">
        <f>C44+C65</f>
        <v>134553</v>
      </c>
      <c r="D20" s="61">
        <f t="shared" ref="D20:K20" si="8">D44+D65</f>
        <v>68162</v>
      </c>
      <c r="E20" s="61">
        <f t="shared" si="8"/>
        <v>66391</v>
      </c>
      <c r="F20" s="61">
        <f t="shared" si="8"/>
        <v>3399</v>
      </c>
      <c r="G20" s="61">
        <f t="shared" si="8"/>
        <v>340</v>
      </c>
      <c r="H20" s="61">
        <f t="shared" si="8"/>
        <v>6357</v>
      </c>
      <c r="I20" s="61">
        <f t="shared" si="8"/>
        <v>5457</v>
      </c>
      <c r="J20" s="61">
        <f t="shared" si="8"/>
        <v>12154</v>
      </c>
      <c r="K20" s="61">
        <f t="shared" si="8"/>
        <v>243</v>
      </c>
      <c r="Q20" s="3"/>
      <c r="R20" s="17"/>
      <c r="S20" s="18"/>
      <c r="T20" s="18"/>
      <c r="U20" s="18"/>
      <c r="V20" s="18"/>
      <c r="W20" s="3"/>
      <c r="X20" s="3"/>
    </row>
    <row r="21" spans="1:24" s="56" customFormat="1" ht="12.75" customHeight="1" x14ac:dyDescent="0.2">
      <c r="A21" s="58" t="s">
        <v>16</v>
      </c>
      <c r="C21" s="57">
        <f t="shared" ref="C21:K21" si="9">C22</f>
        <v>1224</v>
      </c>
      <c r="D21" s="57">
        <f t="shared" si="9"/>
        <v>602</v>
      </c>
      <c r="E21" s="57">
        <f t="shared" si="9"/>
        <v>622</v>
      </c>
      <c r="F21" s="57">
        <f t="shared" si="9"/>
        <v>36</v>
      </c>
      <c r="G21" s="57">
        <f t="shared" si="9"/>
        <v>4</v>
      </c>
      <c r="H21" s="57">
        <f t="shared" si="9"/>
        <v>164</v>
      </c>
      <c r="I21" s="57">
        <f t="shared" si="9"/>
        <v>84</v>
      </c>
      <c r="J21" s="57">
        <f t="shared" si="9"/>
        <v>252</v>
      </c>
      <c r="K21" s="57">
        <f t="shared" si="9"/>
        <v>4</v>
      </c>
      <c r="Q21" s="3"/>
      <c r="R21" s="17"/>
      <c r="S21" s="18"/>
      <c r="T21" s="18"/>
      <c r="U21" s="18"/>
      <c r="V21" s="18"/>
      <c r="W21" s="3"/>
      <c r="X21" s="3"/>
    </row>
    <row r="22" spans="1:24" s="56" customFormat="1" x14ac:dyDescent="0.2">
      <c r="A22" s="58"/>
      <c r="B22" s="56" t="s">
        <v>42</v>
      </c>
      <c r="C22" s="61">
        <f>C46</f>
        <v>1224</v>
      </c>
      <c r="D22" s="61">
        <f t="shared" ref="D22:K22" si="10">D46</f>
        <v>602</v>
      </c>
      <c r="E22" s="61">
        <f t="shared" si="10"/>
        <v>622</v>
      </c>
      <c r="F22" s="61">
        <f t="shared" si="10"/>
        <v>36</v>
      </c>
      <c r="G22" s="61">
        <f t="shared" si="10"/>
        <v>4</v>
      </c>
      <c r="H22" s="61">
        <f t="shared" si="10"/>
        <v>164</v>
      </c>
      <c r="I22" s="61">
        <f t="shared" si="10"/>
        <v>84</v>
      </c>
      <c r="J22" s="61">
        <f t="shared" si="10"/>
        <v>252</v>
      </c>
      <c r="K22" s="61">
        <f t="shared" si="10"/>
        <v>4</v>
      </c>
      <c r="Q22" s="3"/>
      <c r="R22" s="25"/>
      <c r="S22" s="19"/>
      <c r="T22" s="19"/>
      <c r="U22" s="19"/>
      <c r="V22" s="20"/>
      <c r="W22" s="3"/>
      <c r="X22" s="3"/>
    </row>
    <row r="23" spans="1:24" s="56" customFormat="1" x14ac:dyDescent="0.2">
      <c r="A23" s="58" t="s">
        <v>3</v>
      </c>
      <c r="C23" s="57">
        <f t="shared" ref="C23:K23" si="11">C24</f>
        <v>134</v>
      </c>
      <c r="D23" s="57">
        <f t="shared" si="11"/>
        <v>29</v>
      </c>
      <c r="E23" s="57">
        <f t="shared" si="11"/>
        <v>105</v>
      </c>
      <c r="F23" s="57">
        <f t="shared" si="11"/>
        <v>10</v>
      </c>
      <c r="G23" s="57">
        <f t="shared" si="11"/>
        <v>6</v>
      </c>
      <c r="H23" s="57">
        <f t="shared" si="11"/>
        <v>74</v>
      </c>
      <c r="I23" s="57">
        <f t="shared" si="11"/>
        <v>50</v>
      </c>
      <c r="J23" s="57">
        <f t="shared" si="11"/>
        <v>130</v>
      </c>
      <c r="K23" s="57">
        <f t="shared" si="11"/>
        <v>4</v>
      </c>
      <c r="Q23" s="3"/>
      <c r="R23" s="25"/>
      <c r="S23" s="19"/>
      <c r="T23" s="19"/>
      <c r="U23" s="19"/>
      <c r="V23" s="20"/>
      <c r="W23" s="3"/>
      <c r="X23" s="3"/>
    </row>
    <row r="24" spans="1:24" s="56" customFormat="1" x14ac:dyDescent="0.2">
      <c r="A24" s="58"/>
      <c r="B24" s="56" t="s">
        <v>42</v>
      </c>
      <c r="C24" s="61">
        <f>C48</f>
        <v>134</v>
      </c>
      <c r="D24" s="61">
        <f t="shared" ref="D24:K24" si="12">D48</f>
        <v>29</v>
      </c>
      <c r="E24" s="61">
        <f t="shared" si="12"/>
        <v>105</v>
      </c>
      <c r="F24" s="61">
        <f t="shared" si="12"/>
        <v>10</v>
      </c>
      <c r="G24" s="61">
        <f t="shared" si="12"/>
        <v>6</v>
      </c>
      <c r="H24" s="61">
        <f t="shared" si="12"/>
        <v>74</v>
      </c>
      <c r="I24" s="61">
        <f t="shared" si="12"/>
        <v>50</v>
      </c>
      <c r="J24" s="61">
        <f t="shared" si="12"/>
        <v>130</v>
      </c>
      <c r="K24" s="61">
        <f t="shared" si="12"/>
        <v>4</v>
      </c>
      <c r="Q24" s="3"/>
      <c r="R24" s="25"/>
      <c r="S24" s="19"/>
      <c r="T24" s="19"/>
      <c r="U24" s="19"/>
      <c r="V24" s="20"/>
      <c r="W24" s="3"/>
      <c r="X24" s="3"/>
    </row>
    <row r="25" spans="1:24" s="56" customFormat="1" x14ac:dyDescent="0.2">
      <c r="A25" s="58" t="s">
        <v>4</v>
      </c>
      <c r="C25" s="57">
        <f t="shared" ref="C25:K25" si="13">C26</f>
        <v>2392</v>
      </c>
      <c r="D25" s="57">
        <f t="shared" si="13"/>
        <v>1132</v>
      </c>
      <c r="E25" s="57">
        <f t="shared" si="13"/>
        <v>1260</v>
      </c>
      <c r="F25" s="57">
        <f t="shared" si="13"/>
        <v>60</v>
      </c>
      <c r="G25" s="57">
        <f t="shared" si="13"/>
        <v>16</v>
      </c>
      <c r="H25" s="57">
        <f t="shared" si="13"/>
        <v>409</v>
      </c>
      <c r="I25" s="57">
        <f t="shared" si="13"/>
        <v>149</v>
      </c>
      <c r="J25" s="57">
        <f t="shared" si="13"/>
        <v>574</v>
      </c>
      <c r="K25" s="57">
        <f t="shared" si="13"/>
        <v>1</v>
      </c>
      <c r="Q25" s="3"/>
      <c r="R25" s="25"/>
      <c r="S25" s="19"/>
      <c r="T25" s="19"/>
      <c r="U25" s="19"/>
      <c r="V25" s="20"/>
      <c r="W25" s="3"/>
      <c r="X25" s="3"/>
    </row>
    <row r="26" spans="1:24" s="56" customFormat="1" x14ac:dyDescent="0.2">
      <c r="A26" s="58"/>
      <c r="B26" s="56" t="s">
        <v>42</v>
      </c>
      <c r="C26" s="61">
        <f>C76</f>
        <v>2392</v>
      </c>
      <c r="D26" s="61">
        <f t="shared" ref="D26:K26" si="14">D76</f>
        <v>1132</v>
      </c>
      <c r="E26" s="61">
        <f t="shared" si="14"/>
        <v>1260</v>
      </c>
      <c r="F26" s="61">
        <f t="shared" si="14"/>
        <v>60</v>
      </c>
      <c r="G26" s="61">
        <f t="shared" si="14"/>
        <v>16</v>
      </c>
      <c r="H26" s="61">
        <f t="shared" si="14"/>
        <v>409</v>
      </c>
      <c r="I26" s="61">
        <f t="shared" si="14"/>
        <v>149</v>
      </c>
      <c r="J26" s="61">
        <f t="shared" si="14"/>
        <v>574</v>
      </c>
      <c r="K26" s="61">
        <f t="shared" si="14"/>
        <v>1</v>
      </c>
      <c r="Q26" s="3"/>
      <c r="R26" s="25"/>
      <c r="S26" s="19"/>
      <c r="T26" s="19"/>
      <c r="U26" s="19"/>
      <c r="V26" s="20"/>
      <c r="W26" s="3"/>
      <c r="X26" s="3"/>
    </row>
    <row r="27" spans="1:24" s="56" customFormat="1" x14ac:dyDescent="0.2">
      <c r="A27" s="58"/>
      <c r="C27" s="57"/>
      <c r="D27" s="57"/>
      <c r="E27" s="57"/>
      <c r="F27" s="57"/>
      <c r="G27" s="57"/>
      <c r="H27" s="57"/>
      <c r="I27" s="57"/>
      <c r="J27" s="57"/>
      <c r="K27" s="57"/>
      <c r="Q27" s="3"/>
      <c r="R27" s="25"/>
      <c r="S27" s="19"/>
      <c r="T27" s="19"/>
      <c r="U27" s="19"/>
      <c r="V27" s="20"/>
      <c r="W27" s="3"/>
      <c r="X27" s="3"/>
    </row>
    <row r="28" spans="1:24" s="56" customFormat="1" x14ac:dyDescent="0.2">
      <c r="A28" s="58"/>
      <c r="B28" s="56" t="s">
        <v>45</v>
      </c>
      <c r="C28" s="57">
        <f>C13+C17+C22+C24+C26</f>
        <v>321238</v>
      </c>
      <c r="D28" s="57">
        <f t="shared" ref="D28:K28" si="15">D13+D17+D22+D24+D26</f>
        <v>162173</v>
      </c>
      <c r="E28" s="57">
        <f t="shared" si="15"/>
        <v>159065</v>
      </c>
      <c r="F28" s="57">
        <f t="shared" si="15"/>
        <v>10219</v>
      </c>
      <c r="G28" s="57">
        <f t="shared" si="15"/>
        <v>1262</v>
      </c>
      <c r="H28" s="57">
        <f t="shared" si="15"/>
        <v>25492</v>
      </c>
      <c r="I28" s="57">
        <f t="shared" si="15"/>
        <v>16188</v>
      </c>
      <c r="J28" s="57">
        <f t="shared" si="15"/>
        <v>42942</v>
      </c>
      <c r="K28" s="57">
        <f t="shared" si="15"/>
        <v>1024</v>
      </c>
      <c r="Q28" s="3"/>
      <c r="R28" s="25"/>
      <c r="S28" s="19"/>
      <c r="T28" s="19"/>
      <c r="U28" s="19"/>
      <c r="V28" s="20"/>
      <c r="W28" s="3"/>
      <c r="X28" s="3"/>
    </row>
    <row r="29" spans="1:24" s="56" customFormat="1" x14ac:dyDescent="0.2">
      <c r="A29" s="58"/>
      <c r="B29" s="56" t="s">
        <v>46</v>
      </c>
      <c r="C29" s="57">
        <f>C20</f>
        <v>134553</v>
      </c>
      <c r="D29" s="57">
        <f t="shared" ref="D29:K29" si="16">D20</f>
        <v>68162</v>
      </c>
      <c r="E29" s="57">
        <f t="shared" si="16"/>
        <v>66391</v>
      </c>
      <c r="F29" s="57">
        <f t="shared" si="16"/>
        <v>3399</v>
      </c>
      <c r="G29" s="57">
        <f t="shared" si="16"/>
        <v>340</v>
      </c>
      <c r="H29" s="57">
        <f t="shared" si="16"/>
        <v>6357</v>
      </c>
      <c r="I29" s="57">
        <f t="shared" si="16"/>
        <v>5457</v>
      </c>
      <c r="J29" s="57">
        <f t="shared" si="16"/>
        <v>12154</v>
      </c>
      <c r="K29" s="57">
        <f t="shared" si="16"/>
        <v>243</v>
      </c>
      <c r="Q29" s="3"/>
      <c r="R29" s="25"/>
      <c r="S29" s="19"/>
      <c r="T29" s="19"/>
      <c r="U29" s="19"/>
      <c r="V29" s="20"/>
      <c r="W29" s="3"/>
      <c r="X29" s="3"/>
    </row>
    <row r="30" spans="1:24" s="56" customFormat="1" x14ac:dyDescent="0.2">
      <c r="A30" s="58"/>
      <c r="B30" s="56" t="s">
        <v>47</v>
      </c>
      <c r="C30" s="57">
        <f>C14</f>
        <v>7023</v>
      </c>
      <c r="D30" s="57">
        <f t="shared" ref="D30:K30" si="17">D14</f>
        <v>4102</v>
      </c>
      <c r="E30" s="57">
        <f t="shared" si="17"/>
        <v>2921</v>
      </c>
      <c r="F30" s="57">
        <f t="shared" si="17"/>
        <v>263</v>
      </c>
      <c r="G30" s="57">
        <f t="shared" si="17"/>
        <v>51</v>
      </c>
      <c r="H30" s="57">
        <f t="shared" si="17"/>
        <v>324</v>
      </c>
      <c r="I30" s="57">
        <f t="shared" si="17"/>
        <v>216</v>
      </c>
      <c r="J30" s="57">
        <f t="shared" si="17"/>
        <v>591</v>
      </c>
      <c r="K30" s="57">
        <f t="shared" si="17"/>
        <v>48</v>
      </c>
      <c r="Q30" s="3"/>
      <c r="R30" s="25"/>
      <c r="S30" s="19"/>
      <c r="T30" s="19"/>
      <c r="U30" s="19"/>
      <c r="V30" s="20"/>
      <c r="W30" s="3"/>
      <c r="X30" s="3"/>
    </row>
    <row r="31" spans="1:24" s="56" customFormat="1" ht="13.5" thickBot="1" x14ac:dyDescent="0.25">
      <c r="A31" s="58"/>
      <c r="B31" s="3" t="s">
        <v>41</v>
      </c>
      <c r="C31" s="57">
        <f>C15+C18</f>
        <v>3471</v>
      </c>
      <c r="D31" s="57">
        <f t="shared" ref="D31:K31" si="18">D15+D18</f>
        <v>2139</v>
      </c>
      <c r="E31" s="57">
        <f t="shared" si="18"/>
        <v>1332</v>
      </c>
      <c r="F31" s="57">
        <f t="shared" si="18"/>
        <v>204</v>
      </c>
      <c r="G31" s="57">
        <f t="shared" si="18"/>
        <v>52</v>
      </c>
      <c r="H31" s="57">
        <f t="shared" si="18"/>
        <v>531</v>
      </c>
      <c r="I31" s="57">
        <f t="shared" si="18"/>
        <v>471</v>
      </c>
      <c r="J31" s="57">
        <f t="shared" si="18"/>
        <v>1054</v>
      </c>
      <c r="K31" s="57">
        <f t="shared" si="18"/>
        <v>46</v>
      </c>
      <c r="V31" s="20"/>
      <c r="W31" s="3"/>
      <c r="X31" s="3"/>
    </row>
    <row r="32" spans="1:24" ht="13.5" thickBot="1" x14ac:dyDescent="0.25">
      <c r="A32" s="107" t="s">
        <v>2</v>
      </c>
      <c r="B32" s="108"/>
      <c r="C32" s="33">
        <f t="shared" ref="C32:K32" si="19">SUM(C28:C31)</f>
        <v>466285</v>
      </c>
      <c r="D32" s="14">
        <f t="shared" si="19"/>
        <v>236576</v>
      </c>
      <c r="E32" s="15">
        <f t="shared" si="19"/>
        <v>229709</v>
      </c>
      <c r="F32" s="30">
        <f t="shared" si="19"/>
        <v>14085</v>
      </c>
      <c r="G32" s="33">
        <f t="shared" si="19"/>
        <v>1705</v>
      </c>
      <c r="H32" s="14">
        <f t="shared" si="19"/>
        <v>32704</v>
      </c>
      <c r="I32" s="14">
        <f t="shared" si="19"/>
        <v>22332</v>
      </c>
      <c r="J32" s="15">
        <f t="shared" si="19"/>
        <v>56741</v>
      </c>
      <c r="K32" s="34">
        <f t="shared" si="19"/>
        <v>1361</v>
      </c>
      <c r="L32" s="11"/>
      <c r="V32" s="21"/>
      <c r="W32" s="3"/>
      <c r="X32" s="3"/>
    </row>
    <row r="33" spans="1:24" s="28" customFormat="1" ht="13.5" thickBot="1" x14ac:dyDescent="0.25">
      <c r="A33" s="29"/>
      <c r="B33" s="47" t="s">
        <v>77</v>
      </c>
      <c r="C33" s="35">
        <f>C32-C24-C26</f>
        <v>463759</v>
      </c>
      <c r="D33" s="35">
        <f t="shared" ref="D33:K33" si="20">D32-D24-D26</f>
        <v>235415</v>
      </c>
      <c r="E33" s="35">
        <f t="shared" si="20"/>
        <v>228344</v>
      </c>
      <c r="F33" s="35">
        <f t="shared" si="20"/>
        <v>14015</v>
      </c>
      <c r="G33" s="35">
        <f t="shared" si="20"/>
        <v>1683</v>
      </c>
      <c r="H33" s="35">
        <f t="shared" si="20"/>
        <v>32221</v>
      </c>
      <c r="I33" s="35">
        <f t="shared" si="20"/>
        <v>22133</v>
      </c>
      <c r="J33" s="35">
        <f t="shared" si="20"/>
        <v>56037</v>
      </c>
      <c r="K33" s="35">
        <f t="shared" si="20"/>
        <v>1356</v>
      </c>
      <c r="L33" s="11"/>
      <c r="V33" s="21"/>
      <c r="W33" s="3"/>
      <c r="X33" s="3"/>
    </row>
    <row r="34" spans="1:24" ht="13.5" thickBot="1" x14ac:dyDescent="0.25">
      <c r="A34" s="110" t="s">
        <v>12</v>
      </c>
      <c r="B34" s="111"/>
      <c r="C34" s="112" t="s">
        <v>7</v>
      </c>
      <c r="D34" s="113"/>
      <c r="E34" s="114"/>
      <c r="F34" s="115" t="str">
        <f>"GRUPOS"</f>
        <v>GRUPOS</v>
      </c>
      <c r="G34" s="112" t="s">
        <v>8</v>
      </c>
      <c r="H34" s="113"/>
      <c r="I34" s="113"/>
      <c r="J34" s="114"/>
      <c r="K34" s="117" t="str">
        <f>"ESCUELAS"</f>
        <v>ESCUELAS</v>
      </c>
      <c r="V34" s="3"/>
      <c r="W34" s="3"/>
      <c r="X34" s="3"/>
    </row>
    <row r="35" spans="1:24" ht="13.5" thickBot="1" x14ac:dyDescent="0.25">
      <c r="A35" s="107" t="s">
        <v>29</v>
      </c>
      <c r="B35" s="109"/>
      <c r="C35" s="32" t="str">
        <f>"TOTAL"</f>
        <v>TOTAL</v>
      </c>
      <c r="D35" s="12" t="str">
        <f>"HOM"</f>
        <v>HOM</v>
      </c>
      <c r="E35" s="13" t="str">
        <f>"MUJ"</f>
        <v>MUJ</v>
      </c>
      <c r="F35" s="116"/>
      <c r="G35" s="32" t="str">
        <f>"DIRECTOR"</f>
        <v>DIRECTOR</v>
      </c>
      <c r="H35" s="12" t="str">
        <f>"DOCENTE"</f>
        <v>DOCENTE</v>
      </c>
      <c r="I35" s="12" t="str">
        <f>"APOYO"</f>
        <v>APOYO</v>
      </c>
      <c r="J35" s="13" t="str">
        <f>"TOTAL"</f>
        <v>TOTAL</v>
      </c>
      <c r="K35" s="118"/>
      <c r="Q35" s="3"/>
      <c r="R35" s="3"/>
      <c r="S35" s="3"/>
      <c r="T35" s="3"/>
      <c r="U35" s="3"/>
      <c r="V35" s="3"/>
      <c r="W35" s="3"/>
      <c r="X35" s="3"/>
    </row>
    <row r="36" spans="1:24" s="56" customFormat="1" ht="12.75" customHeight="1" x14ac:dyDescent="0.2">
      <c r="A36" s="58" t="s">
        <v>0</v>
      </c>
      <c r="C36" s="57">
        <f>SUM(C37:C39)</f>
        <v>210900</v>
      </c>
      <c r="D36" s="57">
        <f t="shared" ref="D36:K36" si="21">SUM(D37:D39)</f>
        <v>107701</v>
      </c>
      <c r="E36" s="57">
        <f t="shared" si="21"/>
        <v>103199</v>
      </c>
      <c r="F36" s="57">
        <f t="shared" si="21"/>
        <v>6296</v>
      </c>
      <c r="G36" s="57">
        <f t="shared" si="21"/>
        <v>665</v>
      </c>
      <c r="H36" s="57">
        <f t="shared" si="21"/>
        <v>14610</v>
      </c>
      <c r="I36" s="57">
        <f t="shared" si="21"/>
        <v>10709</v>
      </c>
      <c r="J36" s="57">
        <f t="shared" si="21"/>
        <v>25984</v>
      </c>
      <c r="K36" s="57">
        <f t="shared" si="21"/>
        <v>526</v>
      </c>
      <c r="Q36" s="3"/>
      <c r="R36" s="17"/>
      <c r="S36" s="106"/>
      <c r="T36" s="106"/>
      <c r="U36" s="106"/>
      <c r="V36" s="106"/>
      <c r="W36" s="3"/>
      <c r="X36" s="3"/>
    </row>
    <row r="37" spans="1:24" s="56" customFormat="1" ht="12.75" customHeight="1" x14ac:dyDescent="0.2">
      <c r="A37" s="58"/>
      <c r="B37" s="56" t="s">
        <v>42</v>
      </c>
      <c r="C37" s="61">
        <v>201077</v>
      </c>
      <c r="D37" s="61">
        <v>101849</v>
      </c>
      <c r="E37" s="61">
        <v>99228</v>
      </c>
      <c r="F37" s="61">
        <v>5867</v>
      </c>
      <c r="G37" s="61">
        <v>572</v>
      </c>
      <c r="H37" s="61">
        <v>13855</v>
      </c>
      <c r="I37" s="61">
        <v>10092</v>
      </c>
      <c r="J37" s="61">
        <v>24519</v>
      </c>
      <c r="K37" s="61">
        <v>440</v>
      </c>
      <c r="Q37" s="3"/>
      <c r="R37" s="17"/>
      <c r="S37" s="18"/>
      <c r="T37" s="18"/>
      <c r="U37" s="18"/>
      <c r="V37" s="18"/>
      <c r="W37" s="3"/>
      <c r="X37" s="3"/>
    </row>
    <row r="38" spans="1:24" s="56" customFormat="1" ht="12.75" customHeight="1" x14ac:dyDescent="0.2">
      <c r="A38" s="58"/>
      <c r="B38" s="56" t="s">
        <v>44</v>
      </c>
      <c r="C38" s="61">
        <v>6934</v>
      </c>
      <c r="D38" s="61">
        <v>4102</v>
      </c>
      <c r="E38" s="61">
        <v>2832</v>
      </c>
      <c r="F38" s="61">
        <v>260</v>
      </c>
      <c r="G38" s="61">
        <v>49</v>
      </c>
      <c r="H38" s="61">
        <v>317</v>
      </c>
      <c r="I38" s="61">
        <v>215</v>
      </c>
      <c r="J38" s="61">
        <v>581</v>
      </c>
      <c r="K38" s="61">
        <v>47</v>
      </c>
      <c r="Q38" s="3"/>
      <c r="R38" s="17"/>
      <c r="S38" s="18"/>
      <c r="T38" s="18"/>
      <c r="U38" s="18"/>
      <c r="V38" s="18"/>
      <c r="W38" s="3"/>
      <c r="X38" s="3"/>
    </row>
    <row r="39" spans="1:24" s="56" customFormat="1" ht="12.75" customHeight="1" x14ac:dyDescent="0.2">
      <c r="A39" s="58"/>
      <c r="B39" s="3" t="s">
        <v>37</v>
      </c>
      <c r="C39" s="61">
        <v>2889</v>
      </c>
      <c r="D39" s="61">
        <v>1750</v>
      </c>
      <c r="E39" s="61">
        <v>1139</v>
      </c>
      <c r="F39" s="61">
        <v>169</v>
      </c>
      <c r="G39" s="61">
        <v>44</v>
      </c>
      <c r="H39" s="61">
        <v>438</v>
      </c>
      <c r="I39" s="61">
        <v>402</v>
      </c>
      <c r="J39" s="61">
        <v>884</v>
      </c>
      <c r="K39" s="61">
        <v>39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ht="12.75" customHeight="1" x14ac:dyDescent="0.2">
      <c r="A40" s="58" t="s">
        <v>1</v>
      </c>
      <c r="C40" s="57">
        <f>SUM(C41:C42)</f>
        <v>50687</v>
      </c>
      <c r="D40" s="57">
        <f t="shared" ref="D40:K40" si="22">SUM(D41:D42)</f>
        <v>25746</v>
      </c>
      <c r="E40" s="57">
        <f t="shared" si="22"/>
        <v>24941</v>
      </c>
      <c r="F40" s="57">
        <f t="shared" si="22"/>
        <v>1452</v>
      </c>
      <c r="G40" s="57">
        <f t="shared" si="22"/>
        <v>102</v>
      </c>
      <c r="H40" s="57">
        <f t="shared" si="22"/>
        <v>3767</v>
      </c>
      <c r="I40" s="57">
        <f t="shared" si="22"/>
        <v>2446</v>
      </c>
      <c r="J40" s="57">
        <f t="shared" si="22"/>
        <v>6315</v>
      </c>
      <c r="K40" s="57">
        <f t="shared" si="22"/>
        <v>102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ht="12.75" customHeight="1" x14ac:dyDescent="0.2">
      <c r="A41" s="58"/>
      <c r="B41" s="56" t="s">
        <v>42</v>
      </c>
      <c r="C41" s="61">
        <v>50118</v>
      </c>
      <c r="D41" s="61">
        <v>25368</v>
      </c>
      <c r="E41" s="61">
        <v>24750</v>
      </c>
      <c r="F41" s="61">
        <v>1420</v>
      </c>
      <c r="G41" s="61">
        <v>96</v>
      </c>
      <c r="H41" s="61">
        <v>3681</v>
      </c>
      <c r="I41" s="61">
        <v>2378</v>
      </c>
      <c r="J41" s="61">
        <v>6155</v>
      </c>
      <c r="K41" s="61">
        <v>96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ht="12.75" customHeight="1" x14ac:dyDescent="0.2">
      <c r="A42" s="58"/>
      <c r="B42" s="3" t="s">
        <v>37</v>
      </c>
      <c r="C42" s="61">
        <v>569</v>
      </c>
      <c r="D42" s="61">
        <v>378</v>
      </c>
      <c r="E42" s="61">
        <v>191</v>
      </c>
      <c r="F42" s="61">
        <v>32</v>
      </c>
      <c r="G42" s="61">
        <v>6</v>
      </c>
      <c r="H42" s="61">
        <v>86</v>
      </c>
      <c r="I42" s="61">
        <v>68</v>
      </c>
      <c r="J42" s="61">
        <v>160</v>
      </c>
      <c r="K42" s="61">
        <v>6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ht="12.75" customHeight="1" x14ac:dyDescent="0.2">
      <c r="A43" s="58" t="s">
        <v>64</v>
      </c>
      <c r="C43" s="57">
        <f>C44</f>
        <v>127788</v>
      </c>
      <c r="D43" s="57">
        <f t="shared" ref="D43:K43" si="23">D44</f>
        <v>64855</v>
      </c>
      <c r="E43" s="57">
        <f t="shared" si="23"/>
        <v>62933</v>
      </c>
      <c r="F43" s="57">
        <f t="shared" si="23"/>
        <v>3134</v>
      </c>
      <c r="G43" s="57">
        <f t="shared" si="23"/>
        <v>288</v>
      </c>
      <c r="H43" s="57">
        <f t="shared" si="23"/>
        <v>5748</v>
      </c>
      <c r="I43" s="57">
        <f t="shared" si="23"/>
        <v>5181</v>
      </c>
      <c r="J43" s="57">
        <f t="shared" si="23"/>
        <v>11217</v>
      </c>
      <c r="K43" s="57">
        <f t="shared" si="23"/>
        <v>194</v>
      </c>
      <c r="Q43" s="3"/>
      <c r="R43" s="17"/>
      <c r="S43" s="18"/>
      <c r="T43" s="18"/>
      <c r="U43" s="18"/>
      <c r="V43" s="18"/>
      <c r="W43" s="3"/>
      <c r="X43" s="3"/>
    </row>
    <row r="44" spans="1:24" s="56" customFormat="1" ht="12.75" customHeight="1" x14ac:dyDescent="0.2">
      <c r="A44" s="58"/>
      <c r="B44" s="56" t="s">
        <v>43</v>
      </c>
      <c r="C44">
        <v>127788</v>
      </c>
      <c r="D44">
        <v>64855</v>
      </c>
      <c r="E44">
        <v>62933</v>
      </c>
      <c r="F44">
        <v>3134</v>
      </c>
      <c r="G44">
        <v>288</v>
      </c>
      <c r="H44">
        <v>5748</v>
      </c>
      <c r="I44">
        <v>5181</v>
      </c>
      <c r="J44">
        <v>11217</v>
      </c>
      <c r="K44">
        <v>194</v>
      </c>
      <c r="Q44" s="3"/>
      <c r="R44" s="17"/>
      <c r="S44" s="18"/>
      <c r="T44" s="18"/>
      <c r="U44" s="18"/>
      <c r="V44" s="18"/>
      <c r="W44" s="3"/>
      <c r="X44" s="3"/>
    </row>
    <row r="45" spans="1:24" s="56" customFormat="1" ht="12.75" customHeight="1" x14ac:dyDescent="0.2">
      <c r="A45" s="58" t="s">
        <v>16</v>
      </c>
      <c r="C45" s="57">
        <f>C46</f>
        <v>1224</v>
      </c>
      <c r="D45" s="57">
        <f t="shared" ref="D45:K45" si="24">D46</f>
        <v>602</v>
      </c>
      <c r="E45" s="57">
        <f t="shared" si="24"/>
        <v>622</v>
      </c>
      <c r="F45" s="57">
        <f t="shared" si="24"/>
        <v>36</v>
      </c>
      <c r="G45" s="57">
        <f t="shared" si="24"/>
        <v>4</v>
      </c>
      <c r="H45" s="57">
        <f t="shared" si="24"/>
        <v>164</v>
      </c>
      <c r="I45" s="57">
        <f t="shared" si="24"/>
        <v>84</v>
      </c>
      <c r="J45" s="57">
        <f t="shared" si="24"/>
        <v>252</v>
      </c>
      <c r="K45" s="57">
        <f t="shared" si="24"/>
        <v>4</v>
      </c>
      <c r="Q45" s="3"/>
      <c r="R45" s="17"/>
      <c r="S45" s="18"/>
      <c r="T45" s="18"/>
      <c r="U45" s="18"/>
      <c r="V45" s="18"/>
      <c r="W45" s="3"/>
      <c r="X45" s="3"/>
    </row>
    <row r="46" spans="1:24" s="56" customFormat="1" x14ac:dyDescent="0.2">
      <c r="A46" s="58"/>
      <c r="B46" s="56" t="s">
        <v>42</v>
      </c>
      <c r="C46" s="61">
        <v>1224</v>
      </c>
      <c r="D46" s="61">
        <v>602</v>
      </c>
      <c r="E46" s="61">
        <v>622</v>
      </c>
      <c r="F46" s="61">
        <v>36</v>
      </c>
      <c r="G46" s="61">
        <v>4</v>
      </c>
      <c r="H46" s="61">
        <v>164</v>
      </c>
      <c r="I46" s="61">
        <v>84</v>
      </c>
      <c r="J46" s="61">
        <v>252</v>
      </c>
      <c r="K46" s="61">
        <v>4</v>
      </c>
      <c r="Q46" s="3"/>
      <c r="R46" s="25"/>
      <c r="S46" s="19"/>
      <c r="T46" s="19"/>
      <c r="U46" s="19"/>
      <c r="V46" s="20"/>
      <c r="W46" s="3"/>
      <c r="X46" s="3"/>
    </row>
    <row r="47" spans="1:24" s="56" customFormat="1" x14ac:dyDescent="0.2">
      <c r="A47" s="58" t="s">
        <v>3</v>
      </c>
      <c r="C47" s="57">
        <f>C48</f>
        <v>134</v>
      </c>
      <c r="D47" s="57">
        <f t="shared" ref="D47:K47" si="25">D48</f>
        <v>29</v>
      </c>
      <c r="E47" s="57">
        <f t="shared" si="25"/>
        <v>105</v>
      </c>
      <c r="F47" s="57">
        <f t="shared" si="25"/>
        <v>10</v>
      </c>
      <c r="G47" s="57">
        <f t="shared" si="25"/>
        <v>6</v>
      </c>
      <c r="H47" s="57">
        <f t="shared" si="25"/>
        <v>74</v>
      </c>
      <c r="I47" s="57">
        <f t="shared" si="25"/>
        <v>50</v>
      </c>
      <c r="J47" s="57">
        <f t="shared" si="25"/>
        <v>130</v>
      </c>
      <c r="K47" s="57">
        <f t="shared" si="25"/>
        <v>4</v>
      </c>
      <c r="Q47" s="3"/>
      <c r="R47" s="25"/>
      <c r="S47" s="19"/>
      <c r="T47" s="19"/>
      <c r="U47" s="19"/>
      <c r="V47" s="20"/>
      <c r="W47" s="3"/>
      <c r="X47" s="3"/>
    </row>
    <row r="48" spans="1:24" s="56" customFormat="1" x14ac:dyDescent="0.2">
      <c r="A48" s="58"/>
      <c r="B48" s="56" t="s">
        <v>42</v>
      </c>
      <c r="C48" s="61">
        <v>134</v>
      </c>
      <c r="D48" s="61">
        <v>29</v>
      </c>
      <c r="E48" s="61">
        <v>105</v>
      </c>
      <c r="F48" s="61">
        <v>10</v>
      </c>
      <c r="G48" s="61">
        <v>6</v>
      </c>
      <c r="H48" s="61">
        <v>74</v>
      </c>
      <c r="I48" s="61">
        <v>50</v>
      </c>
      <c r="J48" s="61">
        <v>130</v>
      </c>
      <c r="K48" s="61">
        <v>4</v>
      </c>
      <c r="Q48" s="3"/>
      <c r="R48" s="25"/>
      <c r="S48" s="19"/>
      <c r="T48" s="19"/>
      <c r="U48" s="19"/>
      <c r="V48" s="20"/>
      <c r="W48" s="3"/>
      <c r="X48" s="3"/>
    </row>
    <row r="49" spans="1:24" s="56" customFormat="1" x14ac:dyDescent="0.2">
      <c r="A49" s="58"/>
      <c r="C49" s="57"/>
      <c r="D49" s="57"/>
      <c r="E49" s="57"/>
      <c r="F49" s="57"/>
      <c r="G49" s="57"/>
      <c r="H49" s="57"/>
      <c r="I49" s="57"/>
      <c r="J49" s="57"/>
      <c r="K49" s="57"/>
      <c r="Q49" s="3"/>
      <c r="R49" s="25"/>
      <c r="S49" s="19"/>
      <c r="T49" s="19"/>
      <c r="U49" s="19"/>
      <c r="V49" s="20"/>
      <c r="W49" s="3"/>
      <c r="X49" s="3"/>
    </row>
    <row r="50" spans="1:24" s="56" customFormat="1" x14ac:dyDescent="0.2">
      <c r="A50" s="58"/>
      <c r="B50" s="56" t="s">
        <v>45</v>
      </c>
      <c r="C50" s="57">
        <f>C37+C41+C46+C48</f>
        <v>252553</v>
      </c>
      <c r="D50" s="57">
        <f t="shared" ref="D50:K50" si="26">D37+D41+D46+D48</f>
        <v>127848</v>
      </c>
      <c r="E50" s="57">
        <f t="shared" si="26"/>
        <v>124705</v>
      </c>
      <c r="F50" s="57">
        <f t="shared" si="26"/>
        <v>7333</v>
      </c>
      <c r="G50" s="57">
        <f t="shared" si="26"/>
        <v>678</v>
      </c>
      <c r="H50" s="57">
        <f t="shared" si="26"/>
        <v>17774</v>
      </c>
      <c r="I50" s="57">
        <f t="shared" si="26"/>
        <v>12604</v>
      </c>
      <c r="J50" s="57">
        <f t="shared" si="26"/>
        <v>31056</v>
      </c>
      <c r="K50" s="57">
        <f t="shared" si="26"/>
        <v>544</v>
      </c>
      <c r="Q50" s="3"/>
      <c r="R50" s="25"/>
      <c r="S50" s="19"/>
      <c r="T50" s="19"/>
      <c r="U50" s="19"/>
      <c r="V50" s="20"/>
      <c r="W50" s="3"/>
      <c r="X50" s="3"/>
    </row>
    <row r="51" spans="1:24" s="56" customFormat="1" x14ac:dyDescent="0.2">
      <c r="A51" s="58"/>
      <c r="B51" s="56" t="s">
        <v>46</v>
      </c>
      <c r="C51" s="57">
        <f>C44</f>
        <v>127788</v>
      </c>
      <c r="D51" s="57">
        <f t="shared" ref="D51:K51" si="27">D44</f>
        <v>64855</v>
      </c>
      <c r="E51" s="57">
        <f t="shared" si="27"/>
        <v>62933</v>
      </c>
      <c r="F51" s="57">
        <f t="shared" si="27"/>
        <v>3134</v>
      </c>
      <c r="G51" s="57">
        <f t="shared" si="27"/>
        <v>288</v>
      </c>
      <c r="H51" s="57">
        <f t="shared" si="27"/>
        <v>5748</v>
      </c>
      <c r="I51" s="57">
        <f t="shared" si="27"/>
        <v>5181</v>
      </c>
      <c r="J51" s="57">
        <f t="shared" si="27"/>
        <v>11217</v>
      </c>
      <c r="K51" s="57">
        <f t="shared" si="27"/>
        <v>194</v>
      </c>
      <c r="Q51" s="3"/>
      <c r="R51" s="25"/>
      <c r="S51" s="19"/>
      <c r="T51" s="19"/>
      <c r="U51" s="19"/>
      <c r="V51" s="20"/>
      <c r="W51" s="3"/>
      <c r="X51" s="3"/>
    </row>
    <row r="52" spans="1:24" s="56" customFormat="1" x14ac:dyDescent="0.2">
      <c r="A52" s="58"/>
      <c r="B52" s="56" t="s">
        <v>47</v>
      </c>
      <c r="C52" s="57">
        <f>C38</f>
        <v>6934</v>
      </c>
      <c r="D52" s="57">
        <f t="shared" ref="D52:K52" si="28">D38</f>
        <v>4102</v>
      </c>
      <c r="E52" s="57">
        <f t="shared" si="28"/>
        <v>2832</v>
      </c>
      <c r="F52" s="57">
        <f t="shared" si="28"/>
        <v>260</v>
      </c>
      <c r="G52" s="57">
        <f t="shared" si="28"/>
        <v>49</v>
      </c>
      <c r="H52" s="57">
        <f t="shared" si="28"/>
        <v>317</v>
      </c>
      <c r="I52" s="57">
        <f t="shared" si="28"/>
        <v>215</v>
      </c>
      <c r="J52" s="57">
        <f t="shared" si="28"/>
        <v>581</v>
      </c>
      <c r="K52" s="57">
        <f t="shared" si="28"/>
        <v>47</v>
      </c>
      <c r="Q52" s="3"/>
      <c r="R52" s="25"/>
      <c r="S52" s="19"/>
      <c r="T52" s="19"/>
      <c r="U52" s="19"/>
      <c r="V52" s="20"/>
      <c r="W52" s="3"/>
      <c r="X52" s="3"/>
    </row>
    <row r="53" spans="1:24" s="56" customFormat="1" ht="13.5" thickBot="1" x14ac:dyDescent="0.25">
      <c r="A53" s="58"/>
      <c r="B53" s="3" t="s">
        <v>41</v>
      </c>
      <c r="C53" s="57">
        <f>C39+C42</f>
        <v>3458</v>
      </c>
      <c r="D53" s="57">
        <f t="shared" ref="D53:K53" si="29">D39+D42</f>
        <v>2128</v>
      </c>
      <c r="E53" s="57">
        <f t="shared" si="29"/>
        <v>1330</v>
      </c>
      <c r="F53" s="57">
        <f t="shared" si="29"/>
        <v>201</v>
      </c>
      <c r="G53" s="57">
        <f t="shared" si="29"/>
        <v>50</v>
      </c>
      <c r="H53" s="57">
        <f t="shared" si="29"/>
        <v>524</v>
      </c>
      <c r="I53" s="57">
        <f t="shared" si="29"/>
        <v>470</v>
      </c>
      <c r="J53" s="57">
        <f t="shared" si="29"/>
        <v>1044</v>
      </c>
      <c r="K53" s="57">
        <f t="shared" si="29"/>
        <v>45</v>
      </c>
      <c r="V53" s="20"/>
      <c r="W53" s="3"/>
      <c r="X53" s="3"/>
    </row>
    <row r="54" spans="1:24" ht="13.5" thickBot="1" x14ac:dyDescent="0.25">
      <c r="A54" s="107" t="s">
        <v>2</v>
      </c>
      <c r="B54" s="108"/>
      <c r="C54" s="33">
        <f>SUM(C50:C53)</f>
        <v>390733</v>
      </c>
      <c r="D54" s="14">
        <f t="shared" ref="D54:K54" si="30">SUM(D50:D53)</f>
        <v>198933</v>
      </c>
      <c r="E54" s="15">
        <f t="shared" si="30"/>
        <v>191800</v>
      </c>
      <c r="F54" s="30">
        <f t="shared" si="30"/>
        <v>10928</v>
      </c>
      <c r="G54" s="33">
        <f t="shared" si="30"/>
        <v>1065</v>
      </c>
      <c r="H54" s="14">
        <f t="shared" si="30"/>
        <v>24363</v>
      </c>
      <c r="I54" s="14">
        <f t="shared" si="30"/>
        <v>18470</v>
      </c>
      <c r="J54" s="15">
        <f t="shared" si="30"/>
        <v>43898</v>
      </c>
      <c r="K54" s="34">
        <f t="shared" si="30"/>
        <v>830</v>
      </c>
      <c r="Q54" s="3"/>
      <c r="R54" s="8"/>
      <c r="S54" s="21"/>
      <c r="T54" s="21"/>
      <c r="U54" s="21"/>
      <c r="V54" s="21"/>
      <c r="W54" s="3"/>
      <c r="X54" s="3"/>
    </row>
    <row r="55" spans="1:24" s="28" customFormat="1" ht="13.5" thickBot="1" x14ac:dyDescent="0.25">
      <c r="A55" s="29"/>
      <c r="B55" s="47" t="s">
        <v>77</v>
      </c>
      <c r="C55" s="35">
        <f>C54-C48</f>
        <v>390599</v>
      </c>
      <c r="D55" s="35">
        <f t="shared" ref="D55:K55" si="31">D54-D48</f>
        <v>198904</v>
      </c>
      <c r="E55" s="35">
        <f t="shared" si="31"/>
        <v>191695</v>
      </c>
      <c r="F55" s="35">
        <f t="shared" si="31"/>
        <v>10918</v>
      </c>
      <c r="G55" s="35">
        <f t="shared" si="31"/>
        <v>1059</v>
      </c>
      <c r="H55" s="35">
        <f t="shared" si="31"/>
        <v>24289</v>
      </c>
      <c r="I55" s="35">
        <f t="shared" si="31"/>
        <v>18420</v>
      </c>
      <c r="J55" s="35">
        <f t="shared" si="31"/>
        <v>43768</v>
      </c>
      <c r="K55" s="35">
        <f t="shared" si="31"/>
        <v>826</v>
      </c>
      <c r="Q55" s="3"/>
      <c r="R55" s="8"/>
      <c r="S55" s="21"/>
      <c r="T55" s="21"/>
      <c r="U55" s="21"/>
      <c r="V55" s="21"/>
      <c r="W55" s="3"/>
      <c r="X55" s="3"/>
    </row>
    <row r="56" spans="1:24" ht="13.5" thickBot="1" x14ac:dyDescent="0.25">
      <c r="A56" s="110" t="s">
        <v>11</v>
      </c>
      <c r="B56" s="111"/>
      <c r="C56" s="112" t="s">
        <v>7</v>
      </c>
      <c r="D56" s="113"/>
      <c r="E56" s="114"/>
      <c r="F56" s="115" t="str">
        <f>"GRUPOS"</f>
        <v>GRUPOS</v>
      </c>
      <c r="G56" s="112" t="s">
        <v>8</v>
      </c>
      <c r="H56" s="113"/>
      <c r="I56" s="113"/>
      <c r="J56" s="114"/>
      <c r="K56" s="117" t="str">
        <f>"ESCUELAS"</f>
        <v>ESCUELAS</v>
      </c>
      <c r="Q56" s="3"/>
      <c r="R56" s="4"/>
      <c r="S56" s="4"/>
      <c r="T56" s="4"/>
      <c r="U56" s="4"/>
      <c r="V56" s="3"/>
      <c r="W56" s="3"/>
      <c r="X56" s="3"/>
    </row>
    <row r="57" spans="1:24" ht="13.5" thickBot="1" x14ac:dyDescent="0.25">
      <c r="A57" s="107" t="s">
        <v>29</v>
      </c>
      <c r="B57" s="109"/>
      <c r="C57" s="32" t="str">
        <f>"TOTAL"</f>
        <v>TOTAL</v>
      </c>
      <c r="D57" s="12" t="str">
        <f>"HOM"</f>
        <v>HOM</v>
      </c>
      <c r="E57" s="13" t="str">
        <f>"MUJ"</f>
        <v>MUJ</v>
      </c>
      <c r="F57" s="116"/>
      <c r="G57" s="32" t="str">
        <f>"DIRECTOR"</f>
        <v>DIRECTOR</v>
      </c>
      <c r="H57" s="12" t="str">
        <f>"DOCENTE"</f>
        <v>DOCENTE</v>
      </c>
      <c r="I57" s="12" t="str">
        <f>"APOYO"</f>
        <v>APOYO</v>
      </c>
      <c r="J57" s="13" t="str">
        <f>"TOTAL"</f>
        <v>TOTAL</v>
      </c>
      <c r="K57" s="118"/>
      <c r="Q57" s="3"/>
      <c r="R57" s="3"/>
      <c r="S57" s="3"/>
      <c r="T57" s="3"/>
      <c r="U57" s="3"/>
      <c r="V57" s="3"/>
      <c r="W57" s="3"/>
      <c r="X57" s="3"/>
    </row>
    <row r="58" spans="1:24" s="56" customFormat="1" ht="12.75" customHeight="1" x14ac:dyDescent="0.2">
      <c r="A58" s="58" t="s">
        <v>0</v>
      </c>
      <c r="C58" s="57">
        <f>SUM(C59:C61)</f>
        <v>59611</v>
      </c>
      <c r="D58" s="57">
        <f t="shared" ref="D58:K58" si="32">SUM(D59:D61)</f>
        <v>29669</v>
      </c>
      <c r="E58" s="57">
        <f t="shared" si="32"/>
        <v>29942</v>
      </c>
      <c r="F58" s="57">
        <f t="shared" si="32"/>
        <v>2550</v>
      </c>
      <c r="G58" s="57">
        <f t="shared" si="32"/>
        <v>521</v>
      </c>
      <c r="H58" s="57">
        <f t="shared" si="32"/>
        <v>6618</v>
      </c>
      <c r="I58" s="57">
        <f t="shared" si="32"/>
        <v>3149</v>
      </c>
      <c r="J58" s="57">
        <f t="shared" si="32"/>
        <v>10288</v>
      </c>
      <c r="K58" s="57">
        <f t="shared" si="32"/>
        <v>428</v>
      </c>
      <c r="Q58" s="3"/>
      <c r="R58" s="17"/>
      <c r="S58" s="106"/>
      <c r="T58" s="106"/>
      <c r="U58" s="106"/>
      <c r="V58" s="106"/>
      <c r="W58" s="3"/>
      <c r="X58" s="3"/>
    </row>
    <row r="59" spans="1:24" s="56" customFormat="1" ht="12.75" customHeight="1" x14ac:dyDescent="0.2">
      <c r="A59" s="58"/>
      <c r="B59" s="56" t="s">
        <v>42</v>
      </c>
      <c r="C59" s="61">
        <v>59509</v>
      </c>
      <c r="D59" s="61">
        <v>29658</v>
      </c>
      <c r="E59" s="61">
        <v>29851</v>
      </c>
      <c r="F59" s="61">
        <v>2544</v>
      </c>
      <c r="G59" s="61">
        <v>517</v>
      </c>
      <c r="H59" s="61">
        <v>6604</v>
      </c>
      <c r="I59" s="61">
        <v>3147</v>
      </c>
      <c r="J59" s="61">
        <v>10268</v>
      </c>
      <c r="K59" s="61">
        <v>426</v>
      </c>
      <c r="Q59" s="3"/>
      <c r="R59" s="17"/>
      <c r="S59" s="18"/>
      <c r="T59" s="18"/>
      <c r="U59" s="18"/>
      <c r="V59" s="18"/>
      <c r="W59" s="3"/>
      <c r="X59" s="3"/>
    </row>
    <row r="60" spans="1:24" s="56" customFormat="1" ht="12.75" customHeight="1" x14ac:dyDescent="0.2">
      <c r="A60" s="58"/>
      <c r="B60" s="56" t="s">
        <v>44</v>
      </c>
      <c r="C60" s="61">
        <v>89</v>
      </c>
      <c r="D60" s="61">
        <v>0</v>
      </c>
      <c r="E60" s="61">
        <v>89</v>
      </c>
      <c r="F60" s="61">
        <v>3</v>
      </c>
      <c r="G60" s="61">
        <v>2</v>
      </c>
      <c r="H60" s="61">
        <v>7</v>
      </c>
      <c r="I60" s="61">
        <v>1</v>
      </c>
      <c r="J60" s="61">
        <v>10</v>
      </c>
      <c r="K60" s="61">
        <v>1</v>
      </c>
      <c r="Q60" s="3"/>
      <c r="R60" s="17"/>
      <c r="S60" s="18"/>
      <c r="T60" s="18"/>
      <c r="U60" s="18"/>
      <c r="V60" s="18"/>
      <c r="W60" s="3"/>
      <c r="X60" s="3"/>
    </row>
    <row r="61" spans="1:24" s="56" customFormat="1" ht="12.75" customHeight="1" x14ac:dyDescent="0.2">
      <c r="A61" s="58"/>
      <c r="B61" s="3" t="s">
        <v>37</v>
      </c>
      <c r="C61" s="61">
        <v>13</v>
      </c>
      <c r="D61" s="61">
        <v>11</v>
      </c>
      <c r="E61" s="61">
        <v>2</v>
      </c>
      <c r="F61" s="61">
        <v>3</v>
      </c>
      <c r="G61" s="61">
        <v>2</v>
      </c>
      <c r="H61" s="61">
        <v>7</v>
      </c>
      <c r="I61" s="61">
        <v>1</v>
      </c>
      <c r="J61" s="61">
        <v>10</v>
      </c>
      <c r="K61" s="61">
        <v>1</v>
      </c>
      <c r="Q61" s="3"/>
      <c r="R61" s="17"/>
      <c r="S61" s="18"/>
      <c r="T61" s="18"/>
      <c r="U61" s="18"/>
      <c r="V61" s="18"/>
      <c r="W61" s="3"/>
      <c r="X61" s="3"/>
    </row>
    <row r="62" spans="1:24" s="56" customFormat="1" ht="12.75" customHeight="1" x14ac:dyDescent="0.2">
      <c r="A62" s="58" t="s">
        <v>1</v>
      </c>
      <c r="C62" s="57">
        <f>C63</f>
        <v>6784</v>
      </c>
      <c r="D62" s="57">
        <f t="shared" ref="D62:K62" si="33">D63</f>
        <v>3535</v>
      </c>
      <c r="E62" s="57">
        <f t="shared" si="33"/>
        <v>3249</v>
      </c>
      <c r="F62" s="57">
        <f t="shared" si="33"/>
        <v>282</v>
      </c>
      <c r="G62" s="57">
        <f t="shared" si="33"/>
        <v>51</v>
      </c>
      <c r="H62" s="57">
        <f t="shared" si="33"/>
        <v>705</v>
      </c>
      <c r="I62" s="57">
        <f t="shared" si="33"/>
        <v>288</v>
      </c>
      <c r="J62" s="57">
        <f t="shared" si="33"/>
        <v>1044</v>
      </c>
      <c r="K62" s="57">
        <f t="shared" si="33"/>
        <v>53</v>
      </c>
      <c r="Q62" s="3"/>
      <c r="R62" s="17"/>
      <c r="S62" s="18"/>
      <c r="T62" s="18"/>
      <c r="U62" s="18"/>
      <c r="V62" s="18"/>
      <c r="W62" s="3"/>
      <c r="X62" s="3"/>
    </row>
    <row r="63" spans="1:24" s="56" customFormat="1" ht="12.75" customHeight="1" x14ac:dyDescent="0.2">
      <c r="A63" s="58"/>
      <c r="B63" s="56" t="s">
        <v>42</v>
      </c>
      <c r="C63" s="61">
        <v>6784</v>
      </c>
      <c r="D63" s="61">
        <v>3535</v>
      </c>
      <c r="E63" s="61">
        <v>3249</v>
      </c>
      <c r="F63" s="61">
        <v>282</v>
      </c>
      <c r="G63" s="61">
        <v>51</v>
      </c>
      <c r="H63" s="61">
        <v>705</v>
      </c>
      <c r="I63" s="61">
        <v>288</v>
      </c>
      <c r="J63" s="61">
        <v>1044</v>
      </c>
      <c r="K63" s="61">
        <v>53</v>
      </c>
      <c r="Q63" s="3"/>
      <c r="R63" s="17"/>
      <c r="S63" s="18"/>
      <c r="T63" s="18"/>
      <c r="U63" s="18"/>
      <c r="V63" s="18"/>
      <c r="W63" s="3"/>
      <c r="X63" s="3"/>
    </row>
    <row r="64" spans="1:24" s="56" customFormat="1" ht="12.75" customHeight="1" x14ac:dyDescent="0.2">
      <c r="A64" s="58" t="s">
        <v>64</v>
      </c>
      <c r="C64" s="57">
        <f>C65</f>
        <v>6765</v>
      </c>
      <c r="D64" s="57">
        <f t="shared" ref="D64:K64" si="34">D65</f>
        <v>3307</v>
      </c>
      <c r="E64" s="57">
        <f t="shared" si="34"/>
        <v>3458</v>
      </c>
      <c r="F64" s="57">
        <f t="shared" si="34"/>
        <v>265</v>
      </c>
      <c r="G64" s="57">
        <f t="shared" si="34"/>
        <v>52</v>
      </c>
      <c r="H64" s="57">
        <f t="shared" si="34"/>
        <v>609</v>
      </c>
      <c r="I64" s="57">
        <f t="shared" si="34"/>
        <v>276</v>
      </c>
      <c r="J64" s="57">
        <f t="shared" si="34"/>
        <v>937</v>
      </c>
      <c r="K64" s="57">
        <f t="shared" si="34"/>
        <v>49</v>
      </c>
      <c r="Q64" s="3"/>
      <c r="R64" s="17"/>
      <c r="S64" s="18"/>
      <c r="T64" s="18"/>
      <c r="U64" s="18"/>
      <c r="V64" s="18"/>
      <c r="W64" s="3"/>
      <c r="X64" s="3"/>
    </row>
    <row r="65" spans="1:24" s="56" customFormat="1" ht="12.75" customHeight="1" x14ac:dyDescent="0.2">
      <c r="A65" s="58"/>
      <c r="B65" s="56" t="s">
        <v>43</v>
      </c>
      <c r="C65" s="61">
        <v>6765</v>
      </c>
      <c r="D65" s="61">
        <v>3307</v>
      </c>
      <c r="E65" s="61">
        <v>3458</v>
      </c>
      <c r="F65" s="61">
        <v>265</v>
      </c>
      <c r="G65" s="61">
        <v>52</v>
      </c>
      <c r="H65" s="61">
        <v>609</v>
      </c>
      <c r="I65" s="61">
        <v>276</v>
      </c>
      <c r="J65" s="61">
        <v>937</v>
      </c>
      <c r="K65" s="61">
        <v>49</v>
      </c>
      <c r="Q65" s="3"/>
      <c r="R65" s="17"/>
      <c r="S65" s="18"/>
      <c r="T65" s="18"/>
      <c r="U65" s="18"/>
      <c r="V65" s="18"/>
      <c r="W65" s="3"/>
      <c r="X65" s="3"/>
    </row>
    <row r="66" spans="1:24" s="56" customFormat="1" x14ac:dyDescent="0.2">
      <c r="A66" s="58"/>
      <c r="C66" s="57"/>
      <c r="D66" s="57"/>
      <c r="E66" s="57"/>
      <c r="F66" s="57"/>
      <c r="G66" s="57"/>
      <c r="H66" s="57"/>
      <c r="I66" s="57"/>
      <c r="J66" s="57"/>
      <c r="K66" s="57"/>
      <c r="Q66" s="3"/>
      <c r="R66" s="25"/>
      <c r="S66" s="19"/>
      <c r="T66" s="19"/>
      <c r="U66" s="19"/>
      <c r="V66" s="20"/>
      <c r="W66" s="3"/>
      <c r="X66" s="3"/>
    </row>
    <row r="67" spans="1:24" s="56" customFormat="1" x14ac:dyDescent="0.2">
      <c r="A67" s="58"/>
      <c r="B67" s="56" t="s">
        <v>45</v>
      </c>
      <c r="C67" s="57">
        <f>C59+C63</f>
        <v>66293</v>
      </c>
      <c r="D67" s="57">
        <f t="shared" ref="D67:K67" si="35">D59+D63</f>
        <v>33193</v>
      </c>
      <c r="E67" s="57">
        <f t="shared" si="35"/>
        <v>33100</v>
      </c>
      <c r="F67" s="57">
        <f t="shared" si="35"/>
        <v>2826</v>
      </c>
      <c r="G67" s="57">
        <f t="shared" si="35"/>
        <v>568</v>
      </c>
      <c r="H67" s="57">
        <f t="shared" si="35"/>
        <v>7309</v>
      </c>
      <c r="I67" s="57">
        <f t="shared" si="35"/>
        <v>3435</v>
      </c>
      <c r="J67" s="57">
        <f t="shared" si="35"/>
        <v>11312</v>
      </c>
      <c r="K67" s="57">
        <f t="shared" si="35"/>
        <v>479</v>
      </c>
      <c r="Q67" s="3"/>
      <c r="R67" s="25"/>
      <c r="S67" s="19"/>
      <c r="T67" s="19"/>
      <c r="U67" s="19"/>
      <c r="V67" s="20"/>
      <c r="W67" s="3"/>
      <c r="X67" s="3"/>
    </row>
    <row r="68" spans="1:24" s="56" customFormat="1" x14ac:dyDescent="0.2">
      <c r="A68" s="58"/>
      <c r="B68" s="56" t="s">
        <v>46</v>
      </c>
      <c r="C68" s="57">
        <f>C65</f>
        <v>6765</v>
      </c>
      <c r="D68" s="57">
        <f t="shared" ref="D68:K68" si="36">D65</f>
        <v>3307</v>
      </c>
      <c r="E68" s="57">
        <f t="shared" si="36"/>
        <v>3458</v>
      </c>
      <c r="F68" s="57">
        <f t="shared" si="36"/>
        <v>265</v>
      </c>
      <c r="G68" s="57">
        <f t="shared" si="36"/>
        <v>52</v>
      </c>
      <c r="H68" s="57">
        <f t="shared" si="36"/>
        <v>609</v>
      </c>
      <c r="I68" s="57">
        <f t="shared" si="36"/>
        <v>276</v>
      </c>
      <c r="J68" s="57">
        <f t="shared" si="36"/>
        <v>937</v>
      </c>
      <c r="K68" s="57">
        <f t="shared" si="36"/>
        <v>49</v>
      </c>
      <c r="Q68" s="3"/>
      <c r="R68" s="25"/>
      <c r="S68" s="19"/>
      <c r="T68" s="19"/>
      <c r="U68" s="19"/>
      <c r="V68" s="20"/>
      <c r="W68" s="3"/>
      <c r="X68" s="3"/>
    </row>
    <row r="69" spans="1:24" s="56" customFormat="1" x14ac:dyDescent="0.2">
      <c r="A69" s="58"/>
      <c r="B69" s="56" t="s">
        <v>47</v>
      </c>
      <c r="C69" s="57">
        <f>C60</f>
        <v>89</v>
      </c>
      <c r="D69" s="57">
        <f t="shared" ref="D69:K69" si="37">D60</f>
        <v>0</v>
      </c>
      <c r="E69" s="57">
        <f t="shared" si="37"/>
        <v>89</v>
      </c>
      <c r="F69" s="57">
        <f t="shared" si="37"/>
        <v>3</v>
      </c>
      <c r="G69" s="57">
        <f t="shared" si="37"/>
        <v>2</v>
      </c>
      <c r="H69" s="57">
        <f t="shared" si="37"/>
        <v>7</v>
      </c>
      <c r="I69" s="57">
        <f t="shared" si="37"/>
        <v>1</v>
      </c>
      <c r="J69" s="57">
        <f t="shared" si="37"/>
        <v>10</v>
      </c>
      <c r="K69" s="57">
        <f t="shared" si="37"/>
        <v>1</v>
      </c>
      <c r="Q69" s="3"/>
      <c r="R69" s="25"/>
      <c r="S69" s="19"/>
      <c r="T69" s="19"/>
      <c r="U69" s="19"/>
      <c r="V69" s="20"/>
      <c r="W69" s="3"/>
      <c r="X69" s="3"/>
    </row>
    <row r="70" spans="1:24" s="56" customFormat="1" ht="13.5" thickBot="1" x14ac:dyDescent="0.25">
      <c r="A70" s="58"/>
      <c r="B70" s="3" t="s">
        <v>41</v>
      </c>
      <c r="C70" s="57">
        <f>C61</f>
        <v>13</v>
      </c>
      <c r="D70" s="57">
        <f t="shared" ref="D70:K70" si="38">D61</f>
        <v>11</v>
      </c>
      <c r="E70" s="57">
        <f t="shared" si="38"/>
        <v>2</v>
      </c>
      <c r="F70" s="57">
        <f t="shared" si="38"/>
        <v>3</v>
      </c>
      <c r="G70" s="57">
        <f t="shared" si="38"/>
        <v>2</v>
      </c>
      <c r="H70" s="57">
        <f t="shared" si="38"/>
        <v>7</v>
      </c>
      <c r="I70" s="57">
        <f t="shared" si="38"/>
        <v>1</v>
      </c>
      <c r="J70" s="57">
        <f t="shared" si="38"/>
        <v>10</v>
      </c>
      <c r="K70" s="57">
        <f t="shared" si="38"/>
        <v>1</v>
      </c>
      <c r="V70" s="20"/>
      <c r="W70" s="3"/>
      <c r="X70" s="3"/>
    </row>
    <row r="71" spans="1:24" ht="13.5" thickBot="1" x14ac:dyDescent="0.25">
      <c r="A71" s="107" t="s">
        <v>2</v>
      </c>
      <c r="B71" s="108"/>
      <c r="C71" s="33">
        <f t="shared" ref="C71:K71" si="39">SUM(C67:C70)</f>
        <v>73160</v>
      </c>
      <c r="D71" s="14">
        <f t="shared" si="39"/>
        <v>36511</v>
      </c>
      <c r="E71" s="15">
        <f t="shared" si="39"/>
        <v>36649</v>
      </c>
      <c r="F71" s="30">
        <f t="shared" si="39"/>
        <v>3097</v>
      </c>
      <c r="G71" s="33">
        <f t="shared" si="39"/>
        <v>624</v>
      </c>
      <c r="H71" s="14">
        <f t="shared" si="39"/>
        <v>7932</v>
      </c>
      <c r="I71" s="14">
        <f t="shared" si="39"/>
        <v>3713</v>
      </c>
      <c r="J71" s="15">
        <f t="shared" si="39"/>
        <v>12269</v>
      </c>
      <c r="K71" s="34">
        <f t="shared" si="39"/>
        <v>530</v>
      </c>
      <c r="Q71" s="3"/>
      <c r="R71" s="8"/>
      <c r="S71" s="21"/>
      <c r="T71" s="21"/>
      <c r="U71" s="21"/>
      <c r="V71" s="21"/>
      <c r="W71" s="3"/>
      <c r="X71" s="3"/>
    </row>
    <row r="72" spans="1:24" s="28" customFormat="1" ht="13.5" thickBot="1" x14ac:dyDescent="0.25">
      <c r="A72" s="29"/>
      <c r="B72" s="47" t="s">
        <v>77</v>
      </c>
      <c r="C72" s="35">
        <f>C71</f>
        <v>73160</v>
      </c>
      <c r="D72" s="35">
        <f t="shared" ref="D72:K72" si="40">D71</f>
        <v>36511</v>
      </c>
      <c r="E72" s="35">
        <f t="shared" si="40"/>
        <v>36649</v>
      </c>
      <c r="F72" s="35">
        <f t="shared" si="40"/>
        <v>3097</v>
      </c>
      <c r="G72" s="35">
        <f t="shared" si="40"/>
        <v>624</v>
      </c>
      <c r="H72" s="35">
        <f t="shared" si="40"/>
        <v>7932</v>
      </c>
      <c r="I72" s="35">
        <f t="shared" si="40"/>
        <v>3713</v>
      </c>
      <c r="J72" s="35">
        <f t="shared" si="40"/>
        <v>12269</v>
      </c>
      <c r="K72" s="35">
        <f t="shared" si="40"/>
        <v>530</v>
      </c>
      <c r="Q72" s="3"/>
      <c r="R72" s="8"/>
      <c r="S72" s="21"/>
      <c r="T72" s="21"/>
      <c r="U72" s="21"/>
      <c r="V72" s="21"/>
      <c r="W72" s="3"/>
      <c r="X72" s="3"/>
    </row>
    <row r="73" spans="1:24" ht="13.5" thickBot="1" x14ac:dyDescent="0.25">
      <c r="A73" s="110" t="s">
        <v>10</v>
      </c>
      <c r="B73" s="111"/>
      <c r="C73" s="112" t="s">
        <v>7</v>
      </c>
      <c r="D73" s="113"/>
      <c r="E73" s="114"/>
      <c r="F73" s="115" t="str">
        <f>"GRUPOS"</f>
        <v>GRUPOS</v>
      </c>
      <c r="G73" s="112" t="s">
        <v>8</v>
      </c>
      <c r="H73" s="113"/>
      <c r="I73" s="113"/>
      <c r="J73" s="114"/>
      <c r="K73" s="117" t="str">
        <f>"ESCUELAS"</f>
        <v>ESCUELAS</v>
      </c>
      <c r="Q73" s="3"/>
      <c r="R73" s="8"/>
      <c r="S73" s="21"/>
      <c r="T73" s="21"/>
      <c r="U73" s="21"/>
      <c r="V73" s="21"/>
      <c r="W73" s="3"/>
      <c r="X73" s="3"/>
    </row>
    <row r="74" spans="1:24" ht="13.5" thickBot="1" x14ac:dyDescent="0.25">
      <c r="A74" s="107" t="s">
        <v>29</v>
      </c>
      <c r="B74" s="109"/>
      <c r="C74" s="32" t="str">
        <f>"TOTAL"</f>
        <v>TOTAL</v>
      </c>
      <c r="D74" s="12" t="str">
        <f>"HOM"</f>
        <v>HOM</v>
      </c>
      <c r="E74" s="13" t="str">
        <f>"MUJ"</f>
        <v>MUJ</v>
      </c>
      <c r="F74" s="116"/>
      <c r="G74" s="32" t="str">
        <f>"DIRECTOR"</f>
        <v>DIRECTOR</v>
      </c>
      <c r="H74" s="12" t="str">
        <f>"DOCENTE"</f>
        <v>DOCENTE</v>
      </c>
      <c r="I74" s="12" t="str">
        <f>"APOYO"</f>
        <v>APOYO</v>
      </c>
      <c r="J74" s="13" t="str">
        <f>"TOTAL"</f>
        <v>TOTAL</v>
      </c>
      <c r="K74" s="118"/>
      <c r="Q74" s="3"/>
      <c r="R74" s="3"/>
      <c r="S74" s="3"/>
      <c r="T74" s="3"/>
      <c r="U74" s="3"/>
      <c r="V74" s="3"/>
      <c r="W74" s="3"/>
      <c r="X74" s="3"/>
    </row>
    <row r="75" spans="1:24" s="56" customFormat="1" x14ac:dyDescent="0.2">
      <c r="A75" s="58" t="s">
        <v>4</v>
      </c>
      <c r="C75" s="57">
        <f>C76</f>
        <v>2392</v>
      </c>
      <c r="D75" s="57">
        <f t="shared" ref="D75:K75" si="41">D76</f>
        <v>1132</v>
      </c>
      <c r="E75" s="57">
        <f t="shared" si="41"/>
        <v>1260</v>
      </c>
      <c r="F75" s="57">
        <f t="shared" si="41"/>
        <v>60</v>
      </c>
      <c r="G75" s="57">
        <f t="shared" si="41"/>
        <v>16</v>
      </c>
      <c r="H75" s="57">
        <f t="shared" si="41"/>
        <v>409</v>
      </c>
      <c r="I75" s="57">
        <f t="shared" si="41"/>
        <v>149</v>
      </c>
      <c r="J75" s="57">
        <f t="shared" si="41"/>
        <v>574</v>
      </c>
      <c r="K75" s="57">
        <f t="shared" si="41"/>
        <v>1</v>
      </c>
      <c r="Q75" s="3"/>
      <c r="R75" s="25"/>
      <c r="S75" s="19"/>
      <c r="T75" s="19"/>
      <c r="U75" s="19"/>
      <c r="V75" s="20"/>
      <c r="W75" s="3"/>
      <c r="X75" s="3"/>
    </row>
    <row r="76" spans="1:24" s="56" customFormat="1" x14ac:dyDescent="0.2">
      <c r="A76" s="58"/>
      <c r="B76" s="56" t="s">
        <v>42</v>
      </c>
      <c r="C76" s="61">
        <v>2392</v>
      </c>
      <c r="D76" s="61">
        <v>1132</v>
      </c>
      <c r="E76" s="61">
        <v>1260</v>
      </c>
      <c r="F76" s="61">
        <v>60</v>
      </c>
      <c r="G76" s="61">
        <v>16</v>
      </c>
      <c r="H76" s="61">
        <v>409</v>
      </c>
      <c r="I76" s="61">
        <v>149</v>
      </c>
      <c r="J76" s="61">
        <v>574</v>
      </c>
      <c r="K76" s="61">
        <v>1</v>
      </c>
      <c r="Q76" s="3"/>
      <c r="R76" s="25"/>
      <c r="S76" s="19"/>
      <c r="T76" s="19"/>
      <c r="U76" s="19"/>
      <c r="V76" s="20"/>
      <c r="W76" s="3"/>
      <c r="X76" s="3"/>
    </row>
    <row r="77" spans="1:24" s="56" customFormat="1" x14ac:dyDescent="0.2">
      <c r="A77" s="58"/>
      <c r="C77" s="57"/>
      <c r="D77" s="57"/>
      <c r="E77" s="57"/>
      <c r="F77" s="57"/>
      <c r="G77" s="57"/>
      <c r="H77" s="57"/>
      <c r="I77" s="57"/>
      <c r="J77" s="57"/>
      <c r="K77" s="57"/>
      <c r="Q77" s="3"/>
      <c r="R77" s="25"/>
      <c r="S77" s="19"/>
      <c r="T77" s="19"/>
      <c r="U77" s="19"/>
      <c r="V77" s="20"/>
      <c r="W77" s="3"/>
      <c r="X77" s="3"/>
    </row>
    <row r="78" spans="1:24" s="56" customFormat="1" ht="13.5" thickBot="1" x14ac:dyDescent="0.25">
      <c r="A78" s="58"/>
      <c r="B78" s="56" t="s">
        <v>45</v>
      </c>
      <c r="C78" s="57">
        <f>C76</f>
        <v>2392</v>
      </c>
      <c r="D78" s="57">
        <f t="shared" ref="D78:K78" si="42">D76</f>
        <v>1132</v>
      </c>
      <c r="E78" s="57">
        <f t="shared" si="42"/>
        <v>1260</v>
      </c>
      <c r="F78" s="57">
        <f t="shared" si="42"/>
        <v>60</v>
      </c>
      <c r="G78" s="57">
        <f t="shared" si="42"/>
        <v>16</v>
      </c>
      <c r="H78" s="57">
        <f t="shared" si="42"/>
        <v>409</v>
      </c>
      <c r="I78" s="57">
        <f t="shared" si="42"/>
        <v>149</v>
      </c>
      <c r="J78" s="57">
        <f t="shared" si="42"/>
        <v>574</v>
      </c>
      <c r="K78" s="57">
        <f t="shared" si="42"/>
        <v>1</v>
      </c>
      <c r="Q78" s="3"/>
      <c r="R78" s="25"/>
      <c r="S78" s="19"/>
      <c r="T78" s="19"/>
      <c r="U78" s="19"/>
      <c r="V78" s="20"/>
      <c r="W78" s="3"/>
      <c r="X78" s="3"/>
    </row>
    <row r="79" spans="1:24" ht="13.5" thickBot="1" x14ac:dyDescent="0.25">
      <c r="A79" s="107" t="s">
        <v>2</v>
      </c>
      <c r="B79" s="108"/>
      <c r="C79" s="33">
        <f>SUM(C78)</f>
        <v>2392</v>
      </c>
      <c r="D79" s="14">
        <f t="shared" ref="D79:K79" si="43">SUM(D78)</f>
        <v>1132</v>
      </c>
      <c r="E79" s="15">
        <f t="shared" si="43"/>
        <v>1260</v>
      </c>
      <c r="F79" s="30">
        <f t="shared" si="43"/>
        <v>60</v>
      </c>
      <c r="G79" s="33">
        <f t="shared" si="43"/>
        <v>16</v>
      </c>
      <c r="H79" s="14">
        <f t="shared" si="43"/>
        <v>409</v>
      </c>
      <c r="I79" s="14">
        <f t="shared" si="43"/>
        <v>149</v>
      </c>
      <c r="J79" s="15">
        <f t="shared" si="43"/>
        <v>574</v>
      </c>
      <c r="K79" s="34">
        <f t="shared" si="43"/>
        <v>1</v>
      </c>
    </row>
    <row r="80" spans="1:24" x14ac:dyDescent="0.2">
      <c r="C80" s="2"/>
      <c r="D80"/>
      <c r="E80"/>
      <c r="F80"/>
      <c r="G80" s="3"/>
      <c r="H80" s="4"/>
      <c r="I80" s="4"/>
      <c r="J80" s="4"/>
      <c r="K80" s="4"/>
    </row>
    <row r="81" spans="1:2" x14ac:dyDescent="0.2">
      <c r="A81" s="63" t="s">
        <v>117</v>
      </c>
      <c r="B81" s="2"/>
    </row>
    <row r="82" spans="1:2" x14ac:dyDescent="0.2">
      <c r="B82" s="2"/>
    </row>
    <row r="83" spans="1:2" x14ac:dyDescent="0.2">
      <c r="B83" s="2"/>
    </row>
    <row r="84" spans="1:2" x14ac:dyDescent="0.2">
      <c r="B84" s="2"/>
    </row>
    <row r="85" spans="1:2" x14ac:dyDescent="0.2">
      <c r="B85" s="2"/>
    </row>
  </sheetData>
  <mergeCells count="34">
    <mergeCell ref="S58:V58"/>
    <mergeCell ref="A79:B79"/>
    <mergeCell ref="A73:B73"/>
    <mergeCell ref="C73:E73"/>
    <mergeCell ref="S12:V12"/>
    <mergeCell ref="A56:B56"/>
    <mergeCell ref="F73:F74"/>
    <mergeCell ref="G73:J73"/>
    <mergeCell ref="K73:K74"/>
    <mergeCell ref="F56:F57"/>
    <mergeCell ref="S36:V36"/>
    <mergeCell ref="G56:J56"/>
    <mergeCell ref="K56:K57"/>
    <mergeCell ref="A54:B54"/>
    <mergeCell ref="G34:J34"/>
    <mergeCell ref="K34:K35"/>
    <mergeCell ref="A71:B71"/>
    <mergeCell ref="A74:B74"/>
    <mergeCell ref="C10:E10"/>
    <mergeCell ref="A57:B57"/>
    <mergeCell ref="F34:F35"/>
    <mergeCell ref="C56:E56"/>
    <mergeCell ref="A11:B11"/>
    <mergeCell ref="F10:F11"/>
    <mergeCell ref="A35:B35"/>
    <mergeCell ref="H6:I6"/>
    <mergeCell ref="A10:B10"/>
    <mergeCell ref="A34:B34"/>
    <mergeCell ref="C34:E34"/>
    <mergeCell ref="G10:J10"/>
    <mergeCell ref="J6:K6"/>
    <mergeCell ref="A8:K8"/>
    <mergeCell ref="A32:B32"/>
    <mergeCell ref="K10:K11"/>
  </mergeCells>
  <phoneticPr fontId="2" type="noConversion"/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58" orientation="portrait" r:id="rId1"/>
  <headerFooter alignWithMargins="0"/>
  <ignoredErrors>
    <ignoredError sqref="C16 D16:K16 C20:K20 C22:K22 C24:K24 C23:K2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4.14062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9" t="s">
        <v>73</v>
      </c>
      <c r="I6" s="119"/>
      <c r="J6" s="119" t="s">
        <v>28</v>
      </c>
      <c r="K6" s="119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20" t="s">
        <v>113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10" t="s">
        <v>9</v>
      </c>
      <c r="B10" s="111"/>
      <c r="C10" s="112" t="s">
        <v>7</v>
      </c>
      <c r="D10" s="113"/>
      <c r="E10" s="114"/>
      <c r="F10" s="115" t="str">
        <f>"GRUPOS"</f>
        <v>GRUPOS</v>
      </c>
      <c r="G10" s="112" t="s">
        <v>8</v>
      </c>
      <c r="H10" s="113"/>
      <c r="I10" s="113"/>
      <c r="J10" s="114"/>
      <c r="K10" s="117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7" t="s">
        <v>29</v>
      </c>
      <c r="B11" s="109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6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8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 t="shared" ref="C12:K12" si="0">SUM(C13:C15)</f>
        <v>1883</v>
      </c>
      <c r="D12" s="57">
        <f t="shared" si="0"/>
        <v>1040</v>
      </c>
      <c r="E12" s="57">
        <f t="shared" si="0"/>
        <v>843</v>
      </c>
      <c r="F12" s="57">
        <f t="shared" si="0"/>
        <v>237</v>
      </c>
      <c r="G12" s="57">
        <f t="shared" si="0"/>
        <v>69</v>
      </c>
      <c r="H12" s="57">
        <f t="shared" si="0"/>
        <v>273</v>
      </c>
      <c r="I12" s="57">
        <f t="shared" si="0"/>
        <v>28</v>
      </c>
      <c r="J12" s="57">
        <f t="shared" si="0"/>
        <v>370</v>
      </c>
      <c r="K12" s="57">
        <f t="shared" si="0"/>
        <v>92</v>
      </c>
      <c r="Q12" s="3"/>
      <c r="R12" s="17"/>
      <c r="S12" s="106"/>
      <c r="T12" s="106"/>
      <c r="U12" s="106"/>
      <c r="V12" s="106"/>
      <c r="W12" s="3"/>
      <c r="X12" s="3"/>
    </row>
    <row r="13" spans="1:24" s="56" customFormat="1" ht="12.75" customHeight="1" x14ac:dyDescent="0.2">
      <c r="A13" s="58"/>
      <c r="B13" s="56" t="s">
        <v>17</v>
      </c>
      <c r="C13" s="61">
        <f>C27+C41</f>
        <v>401</v>
      </c>
      <c r="D13" s="61">
        <f t="shared" ref="D13:K13" si="1">D27+D41</f>
        <v>161</v>
      </c>
      <c r="E13" s="61">
        <f t="shared" si="1"/>
        <v>240</v>
      </c>
      <c r="F13" s="61">
        <f t="shared" si="1"/>
        <v>75</v>
      </c>
      <c r="G13" s="61">
        <f t="shared" si="1"/>
        <v>37</v>
      </c>
      <c r="H13" s="61">
        <f t="shared" si="1"/>
        <v>74</v>
      </c>
      <c r="I13" s="61">
        <f t="shared" si="1"/>
        <v>9</v>
      </c>
      <c r="J13" s="61">
        <f t="shared" si="1"/>
        <v>120</v>
      </c>
      <c r="K13" s="61">
        <f t="shared" si="1"/>
        <v>45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98" t="s">
        <v>125</v>
      </c>
      <c r="C14" s="61">
        <f>C28</f>
        <v>10</v>
      </c>
      <c r="D14" s="61">
        <f t="shared" ref="D14:K14" si="2">D28</f>
        <v>5</v>
      </c>
      <c r="E14" s="61">
        <f t="shared" si="2"/>
        <v>5</v>
      </c>
      <c r="F14" s="61">
        <f t="shared" si="2"/>
        <v>1</v>
      </c>
      <c r="G14" s="61">
        <f t="shared" si="2"/>
        <v>1</v>
      </c>
      <c r="H14" s="61">
        <f t="shared" si="2"/>
        <v>1</v>
      </c>
      <c r="I14" s="61">
        <f t="shared" si="2"/>
        <v>0</v>
      </c>
      <c r="J14" s="61">
        <f t="shared" si="2"/>
        <v>2</v>
      </c>
      <c r="K14" s="61">
        <f t="shared" si="2"/>
        <v>1</v>
      </c>
      <c r="Q14" s="3"/>
      <c r="R14" s="97"/>
      <c r="S14" s="96"/>
      <c r="T14" s="96"/>
      <c r="U14" s="96"/>
      <c r="V14" s="96"/>
      <c r="W14" s="3"/>
      <c r="X14" s="3"/>
    </row>
    <row r="15" spans="1:24" s="56" customFormat="1" ht="12.75" customHeight="1" x14ac:dyDescent="0.2">
      <c r="A15" s="58"/>
      <c r="B15" s="56" t="s">
        <v>18</v>
      </c>
      <c r="C15" s="61">
        <f>C29+C42</f>
        <v>1472</v>
      </c>
      <c r="D15" s="61">
        <f t="shared" ref="D15:K15" si="3">D29+D42</f>
        <v>874</v>
      </c>
      <c r="E15" s="61">
        <f t="shared" si="3"/>
        <v>598</v>
      </c>
      <c r="F15" s="61">
        <f t="shared" si="3"/>
        <v>161</v>
      </c>
      <c r="G15" s="61">
        <f t="shared" si="3"/>
        <v>31</v>
      </c>
      <c r="H15" s="61">
        <f t="shared" si="3"/>
        <v>198</v>
      </c>
      <c r="I15" s="61">
        <f t="shared" si="3"/>
        <v>19</v>
      </c>
      <c r="J15" s="61">
        <f t="shared" si="3"/>
        <v>248</v>
      </c>
      <c r="K15" s="61">
        <f t="shared" si="3"/>
        <v>46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x14ac:dyDescent="0.2">
      <c r="A16" s="58" t="s">
        <v>1</v>
      </c>
      <c r="C16" s="59">
        <f t="shared" ref="C16:K16" si="4">SUM(C17:C18)</f>
        <v>855</v>
      </c>
      <c r="D16" s="59">
        <f t="shared" si="4"/>
        <v>458</v>
      </c>
      <c r="E16" s="59">
        <f t="shared" si="4"/>
        <v>397</v>
      </c>
      <c r="F16" s="59">
        <f t="shared" si="4"/>
        <v>72</v>
      </c>
      <c r="G16" s="59">
        <f t="shared" si="4"/>
        <v>14</v>
      </c>
      <c r="H16" s="59">
        <f t="shared" si="4"/>
        <v>82</v>
      </c>
      <c r="I16" s="59">
        <f t="shared" si="4"/>
        <v>0</v>
      </c>
      <c r="J16" s="59">
        <f t="shared" si="4"/>
        <v>96</v>
      </c>
      <c r="K16" s="59">
        <f t="shared" si="4"/>
        <v>21</v>
      </c>
      <c r="W16" s="3"/>
      <c r="X16" s="3"/>
    </row>
    <row r="17" spans="1:24" s="56" customFormat="1" x14ac:dyDescent="0.2">
      <c r="A17" s="58"/>
      <c r="B17" s="56" t="s">
        <v>17</v>
      </c>
      <c r="C17" s="61">
        <f>C31+C44</f>
        <v>327</v>
      </c>
      <c r="D17" s="61">
        <f t="shared" ref="D17:K17" si="5">D31+D44</f>
        <v>158</v>
      </c>
      <c r="E17" s="61">
        <f t="shared" si="5"/>
        <v>169</v>
      </c>
      <c r="F17" s="61">
        <f t="shared" si="5"/>
        <v>32</v>
      </c>
      <c r="G17" s="61">
        <f t="shared" si="5"/>
        <v>7</v>
      </c>
      <c r="H17" s="61">
        <f t="shared" si="5"/>
        <v>31</v>
      </c>
      <c r="I17" s="61">
        <f t="shared" si="5"/>
        <v>0</v>
      </c>
      <c r="J17" s="61">
        <f t="shared" si="5"/>
        <v>38</v>
      </c>
      <c r="K17" s="61">
        <f t="shared" si="5"/>
        <v>11</v>
      </c>
      <c r="M17" s="92"/>
      <c r="N17" s="92"/>
      <c r="O17" s="92"/>
      <c r="P17" s="92"/>
      <c r="Q17" s="92"/>
      <c r="R17" s="92"/>
      <c r="S17" s="92"/>
      <c r="T17" s="92"/>
      <c r="U17" s="92"/>
      <c r="W17" s="3"/>
      <c r="X17" s="3"/>
    </row>
    <row r="18" spans="1:24" s="56" customFormat="1" x14ac:dyDescent="0.2">
      <c r="A18" s="58"/>
      <c r="B18" s="56" t="s">
        <v>18</v>
      </c>
      <c r="C18" s="61">
        <f>C32+C45</f>
        <v>528</v>
      </c>
      <c r="D18" s="61">
        <f t="shared" ref="D18:K18" si="6">D32+D45</f>
        <v>300</v>
      </c>
      <c r="E18" s="61">
        <f t="shared" si="6"/>
        <v>228</v>
      </c>
      <c r="F18" s="61">
        <f t="shared" si="6"/>
        <v>40</v>
      </c>
      <c r="G18" s="61">
        <f t="shared" si="6"/>
        <v>7</v>
      </c>
      <c r="H18" s="61">
        <f t="shared" si="6"/>
        <v>51</v>
      </c>
      <c r="I18" s="61">
        <f t="shared" si="6"/>
        <v>0</v>
      </c>
      <c r="J18" s="61">
        <f t="shared" si="6"/>
        <v>58</v>
      </c>
      <c r="K18" s="61">
        <f t="shared" si="6"/>
        <v>10</v>
      </c>
      <c r="W18" s="3"/>
      <c r="X18" s="3"/>
    </row>
    <row r="19" spans="1:24" s="56" customFormat="1" x14ac:dyDescent="0.2">
      <c r="A19" s="58"/>
      <c r="C19" s="61"/>
      <c r="D19" s="61"/>
      <c r="E19" s="61"/>
      <c r="F19" s="61"/>
      <c r="G19" s="61"/>
      <c r="H19" s="61"/>
      <c r="I19" s="61"/>
      <c r="J19" s="61"/>
      <c r="K19" s="61"/>
      <c r="W19" s="3"/>
      <c r="X19" s="3"/>
    </row>
    <row r="20" spans="1:24" s="56" customFormat="1" x14ac:dyDescent="0.2">
      <c r="A20" s="58"/>
      <c r="B20" s="62" t="s">
        <v>51</v>
      </c>
      <c r="C20" s="57">
        <f>C13+C14+C17</f>
        <v>738</v>
      </c>
      <c r="D20" s="57">
        <f t="shared" ref="D20:K20" si="7">D13+D14+D17</f>
        <v>324</v>
      </c>
      <c r="E20" s="57">
        <f t="shared" si="7"/>
        <v>414</v>
      </c>
      <c r="F20" s="57">
        <f t="shared" si="7"/>
        <v>108</v>
      </c>
      <c r="G20" s="57">
        <f t="shared" si="7"/>
        <v>45</v>
      </c>
      <c r="H20" s="57">
        <f t="shared" si="7"/>
        <v>106</v>
      </c>
      <c r="I20" s="57">
        <f t="shared" si="7"/>
        <v>9</v>
      </c>
      <c r="J20" s="57">
        <f t="shared" si="7"/>
        <v>160</v>
      </c>
      <c r="K20" s="57">
        <f t="shared" si="7"/>
        <v>57</v>
      </c>
      <c r="W20" s="3"/>
      <c r="X20" s="3"/>
    </row>
    <row r="21" spans="1:24" s="56" customFormat="1" ht="13.5" thickBot="1" x14ac:dyDescent="0.25">
      <c r="A21" s="58"/>
      <c r="B21" s="16" t="s">
        <v>52</v>
      </c>
      <c r="C21" s="57">
        <f>C15+C18</f>
        <v>2000</v>
      </c>
      <c r="D21" s="57">
        <f t="shared" ref="D21:K21" si="8">D15+D18</f>
        <v>1174</v>
      </c>
      <c r="E21" s="57">
        <f t="shared" si="8"/>
        <v>826</v>
      </c>
      <c r="F21" s="57">
        <f t="shared" si="8"/>
        <v>201</v>
      </c>
      <c r="G21" s="57">
        <f t="shared" si="8"/>
        <v>38</v>
      </c>
      <c r="H21" s="57">
        <f t="shared" si="8"/>
        <v>249</v>
      </c>
      <c r="I21" s="57">
        <f t="shared" si="8"/>
        <v>19</v>
      </c>
      <c r="J21" s="57">
        <f t="shared" si="8"/>
        <v>306</v>
      </c>
      <c r="K21" s="57">
        <f t="shared" si="8"/>
        <v>56</v>
      </c>
      <c r="W21" s="3"/>
      <c r="X21" s="3"/>
    </row>
    <row r="22" spans="1:24" ht="13.5" thickBot="1" x14ac:dyDescent="0.25">
      <c r="A22" s="107" t="s">
        <v>2</v>
      </c>
      <c r="B22" s="108"/>
      <c r="C22" s="33">
        <f>SUM(C20:C21)</f>
        <v>2738</v>
      </c>
      <c r="D22" s="14">
        <f t="shared" ref="D22:K22" si="9">SUM(D20:D21)</f>
        <v>1498</v>
      </c>
      <c r="E22" s="15">
        <f t="shared" si="9"/>
        <v>1240</v>
      </c>
      <c r="F22" s="34">
        <f t="shared" si="9"/>
        <v>309</v>
      </c>
      <c r="G22" s="33">
        <f t="shared" si="9"/>
        <v>83</v>
      </c>
      <c r="H22" s="14">
        <f t="shared" si="9"/>
        <v>355</v>
      </c>
      <c r="I22" s="14">
        <f t="shared" si="9"/>
        <v>28</v>
      </c>
      <c r="J22" s="15">
        <f t="shared" si="9"/>
        <v>466</v>
      </c>
      <c r="K22" s="34">
        <f t="shared" si="9"/>
        <v>113</v>
      </c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21"/>
      <c r="W22" s="3"/>
      <c r="X22" s="3"/>
    </row>
    <row r="23" spans="1:24" s="28" customFormat="1" ht="13.5" thickBot="1" x14ac:dyDescent="0.25">
      <c r="A23" s="29"/>
      <c r="B23" s="47" t="s">
        <v>77</v>
      </c>
      <c r="C23" s="35">
        <f>C22-C14</f>
        <v>2728</v>
      </c>
      <c r="D23" s="35">
        <f t="shared" ref="D23:K23" si="10">D22-D14</f>
        <v>1493</v>
      </c>
      <c r="E23" s="35">
        <f t="shared" si="10"/>
        <v>1235</v>
      </c>
      <c r="F23" s="35">
        <f t="shared" si="10"/>
        <v>308</v>
      </c>
      <c r="G23" s="35">
        <f t="shared" si="10"/>
        <v>82</v>
      </c>
      <c r="H23" s="35">
        <f t="shared" si="10"/>
        <v>354</v>
      </c>
      <c r="I23" s="35">
        <f t="shared" si="10"/>
        <v>28</v>
      </c>
      <c r="J23" s="35">
        <f t="shared" si="10"/>
        <v>464</v>
      </c>
      <c r="K23" s="35">
        <f t="shared" si="10"/>
        <v>112</v>
      </c>
      <c r="L23" s="11"/>
      <c r="Q23" s="3"/>
      <c r="R23" s="8"/>
      <c r="S23" s="21"/>
      <c r="T23" s="21"/>
      <c r="U23" s="21"/>
      <c r="V23" s="21"/>
      <c r="W23" s="3"/>
      <c r="X23" s="3"/>
    </row>
    <row r="24" spans="1:24" ht="13.5" thickBot="1" x14ac:dyDescent="0.25">
      <c r="A24" s="110" t="s">
        <v>12</v>
      </c>
      <c r="B24" s="111"/>
      <c r="C24" s="112" t="s">
        <v>7</v>
      </c>
      <c r="D24" s="113"/>
      <c r="E24" s="114"/>
      <c r="F24" s="115" t="str">
        <f>"GRUPOS"</f>
        <v>GRUPOS</v>
      </c>
      <c r="G24" s="112" t="s">
        <v>8</v>
      </c>
      <c r="H24" s="113"/>
      <c r="I24" s="113"/>
      <c r="J24" s="114"/>
      <c r="K24" s="117" t="str">
        <f>"ESCUELAS"</f>
        <v>ESCUELAS</v>
      </c>
      <c r="Q24" s="3"/>
      <c r="R24" s="4"/>
      <c r="S24" s="4"/>
      <c r="T24" s="4"/>
      <c r="U24" s="4"/>
      <c r="V24" s="3"/>
      <c r="W24" s="3"/>
      <c r="X24" s="3"/>
    </row>
    <row r="25" spans="1:24" ht="13.5" thickBot="1" x14ac:dyDescent="0.25">
      <c r="A25" s="107" t="s">
        <v>29</v>
      </c>
      <c r="B25" s="109"/>
      <c r="C25" s="32" t="str">
        <f>"TOTAL"</f>
        <v>TOTAL</v>
      </c>
      <c r="D25" s="12" t="str">
        <f>"HOM"</f>
        <v>HOM</v>
      </c>
      <c r="E25" s="13" t="str">
        <f>"MUJ"</f>
        <v>MUJ</v>
      </c>
      <c r="F25" s="116"/>
      <c r="G25" s="32" t="str">
        <f>"DIRECTOR"</f>
        <v>DIRECTOR</v>
      </c>
      <c r="H25" s="12" t="str">
        <f>"DOCENTE"</f>
        <v>DOCENTE</v>
      </c>
      <c r="I25" s="12" t="str">
        <f>"APOYO"</f>
        <v>APOYO</v>
      </c>
      <c r="J25" s="13" t="str">
        <f>"TOTAL"</f>
        <v>TOTAL</v>
      </c>
      <c r="K25" s="118"/>
      <c r="Q25" s="3"/>
      <c r="R25" s="3"/>
      <c r="S25" s="3"/>
      <c r="T25" s="3"/>
      <c r="U25" s="3"/>
      <c r="V25" s="3"/>
      <c r="W25" s="3"/>
      <c r="X25" s="3"/>
    </row>
    <row r="26" spans="1:24" s="56" customFormat="1" x14ac:dyDescent="0.2">
      <c r="A26" s="58" t="s">
        <v>0</v>
      </c>
      <c r="C26" s="57">
        <f>SUM(C27:C29)</f>
        <v>1777</v>
      </c>
      <c r="D26" s="57">
        <f t="shared" ref="D26:K26" si="11">SUM(D27:D29)</f>
        <v>967</v>
      </c>
      <c r="E26" s="57">
        <f t="shared" si="11"/>
        <v>810</v>
      </c>
      <c r="F26" s="57">
        <f t="shared" si="11"/>
        <v>227</v>
      </c>
      <c r="G26" s="57">
        <f t="shared" si="11"/>
        <v>66</v>
      </c>
      <c r="H26" s="57">
        <f t="shared" si="11"/>
        <v>264</v>
      </c>
      <c r="I26" s="57">
        <f t="shared" si="11"/>
        <v>26</v>
      </c>
      <c r="J26" s="57">
        <f t="shared" si="11"/>
        <v>356</v>
      </c>
      <c r="K26" s="57">
        <f t="shared" si="11"/>
        <v>87</v>
      </c>
      <c r="Q26" s="3"/>
      <c r="R26" s="17"/>
      <c r="S26" s="106"/>
      <c r="T26" s="106"/>
      <c r="U26" s="106"/>
      <c r="V26" s="106"/>
      <c r="W26" s="3"/>
      <c r="X26" s="3"/>
    </row>
    <row r="27" spans="1:24" s="56" customFormat="1" x14ac:dyDescent="0.2">
      <c r="A27" s="58"/>
      <c r="B27" s="56" t="s">
        <v>17</v>
      </c>
      <c r="C27" s="61">
        <v>395</v>
      </c>
      <c r="D27" s="61">
        <v>160</v>
      </c>
      <c r="E27" s="61">
        <v>235</v>
      </c>
      <c r="F27" s="61">
        <v>73</v>
      </c>
      <c r="G27" s="61">
        <v>36</v>
      </c>
      <c r="H27" s="61">
        <v>72</v>
      </c>
      <c r="I27" s="61">
        <v>8</v>
      </c>
      <c r="J27" s="61">
        <v>116</v>
      </c>
      <c r="K27" s="61">
        <v>43</v>
      </c>
      <c r="Q27" s="3"/>
      <c r="R27" s="17"/>
      <c r="S27" s="18"/>
      <c r="T27" s="18"/>
      <c r="U27" s="18"/>
      <c r="V27" s="18"/>
      <c r="W27" s="3"/>
      <c r="X27" s="3"/>
    </row>
    <row r="28" spans="1:24" s="56" customFormat="1" x14ac:dyDescent="0.2">
      <c r="A28" s="58"/>
      <c r="B28" s="98" t="s">
        <v>125</v>
      </c>
      <c r="C28" s="61">
        <v>10</v>
      </c>
      <c r="D28" s="61">
        <v>5</v>
      </c>
      <c r="E28" s="61">
        <v>5</v>
      </c>
      <c r="F28" s="61">
        <v>1</v>
      </c>
      <c r="G28" s="61">
        <v>1</v>
      </c>
      <c r="H28" s="61">
        <v>1</v>
      </c>
      <c r="I28" s="61">
        <v>0</v>
      </c>
      <c r="J28" s="61">
        <v>2</v>
      </c>
      <c r="K28" s="61">
        <v>1</v>
      </c>
      <c r="Q28" s="3"/>
      <c r="R28" s="97"/>
      <c r="S28" s="96"/>
      <c r="T28" s="96"/>
      <c r="U28" s="96"/>
      <c r="V28" s="96"/>
      <c r="W28" s="3"/>
      <c r="X28" s="3"/>
    </row>
    <row r="29" spans="1:24" s="56" customFormat="1" x14ac:dyDescent="0.2">
      <c r="A29" s="58"/>
      <c r="B29" s="56" t="s">
        <v>18</v>
      </c>
      <c r="C29" s="61">
        <v>1372</v>
      </c>
      <c r="D29" s="61">
        <v>802</v>
      </c>
      <c r="E29" s="61">
        <v>570</v>
      </c>
      <c r="F29" s="61">
        <v>153</v>
      </c>
      <c r="G29" s="61">
        <v>29</v>
      </c>
      <c r="H29" s="61">
        <v>191</v>
      </c>
      <c r="I29" s="61">
        <v>18</v>
      </c>
      <c r="J29" s="61">
        <v>238</v>
      </c>
      <c r="K29" s="61">
        <v>43</v>
      </c>
      <c r="Q29" s="3"/>
      <c r="R29" s="17"/>
      <c r="S29" s="18"/>
      <c r="T29" s="18"/>
      <c r="U29" s="18"/>
      <c r="V29" s="18"/>
      <c r="W29" s="3"/>
      <c r="X29" s="3"/>
    </row>
    <row r="30" spans="1:24" s="56" customFormat="1" x14ac:dyDescent="0.2">
      <c r="A30" s="58" t="s">
        <v>1</v>
      </c>
      <c r="C30" s="59">
        <f>SUM(C31:C32)</f>
        <v>855</v>
      </c>
      <c r="D30" s="59">
        <f t="shared" ref="D30:K30" si="12">SUM(D31:D32)</f>
        <v>458</v>
      </c>
      <c r="E30" s="59">
        <f t="shared" si="12"/>
        <v>397</v>
      </c>
      <c r="F30" s="59">
        <f t="shared" si="12"/>
        <v>72</v>
      </c>
      <c r="G30" s="59">
        <f t="shared" si="12"/>
        <v>14</v>
      </c>
      <c r="H30" s="59">
        <f t="shared" si="12"/>
        <v>82</v>
      </c>
      <c r="I30" s="59">
        <f t="shared" si="12"/>
        <v>0</v>
      </c>
      <c r="J30" s="59">
        <f t="shared" si="12"/>
        <v>96</v>
      </c>
      <c r="K30" s="59">
        <f t="shared" si="12"/>
        <v>21</v>
      </c>
      <c r="Q30" s="3"/>
      <c r="R30" s="25"/>
      <c r="S30" s="19"/>
      <c r="T30" s="19"/>
      <c r="U30" s="19"/>
      <c r="V30" s="22"/>
      <c r="W30" s="3"/>
      <c r="X30" s="3"/>
    </row>
    <row r="31" spans="1:24" s="56" customFormat="1" x14ac:dyDescent="0.2">
      <c r="A31" s="58"/>
      <c r="B31" s="56" t="s">
        <v>17</v>
      </c>
      <c r="C31" s="61">
        <v>327</v>
      </c>
      <c r="D31" s="61">
        <v>158</v>
      </c>
      <c r="E31" s="61">
        <v>169</v>
      </c>
      <c r="F31" s="61">
        <v>32</v>
      </c>
      <c r="G31" s="61">
        <v>7</v>
      </c>
      <c r="H31" s="61">
        <v>31</v>
      </c>
      <c r="I31" s="61">
        <v>0</v>
      </c>
      <c r="J31" s="61">
        <v>38</v>
      </c>
      <c r="K31" s="61">
        <v>11</v>
      </c>
      <c r="Q31" s="3"/>
      <c r="R31" s="25"/>
      <c r="S31" s="19"/>
      <c r="T31" s="19"/>
      <c r="U31" s="19"/>
      <c r="V31" s="22"/>
      <c r="W31" s="3"/>
      <c r="X31" s="3"/>
    </row>
    <row r="32" spans="1:24" s="56" customFormat="1" x14ac:dyDescent="0.2">
      <c r="A32" s="58"/>
      <c r="B32" s="56" t="s">
        <v>18</v>
      </c>
      <c r="C32" s="61">
        <v>528</v>
      </c>
      <c r="D32" s="61">
        <v>300</v>
      </c>
      <c r="E32" s="61">
        <v>228</v>
      </c>
      <c r="F32" s="61">
        <v>40</v>
      </c>
      <c r="G32" s="61">
        <v>7</v>
      </c>
      <c r="H32" s="61">
        <v>51</v>
      </c>
      <c r="I32" s="61">
        <v>0</v>
      </c>
      <c r="J32" s="61">
        <v>58</v>
      </c>
      <c r="K32" s="61">
        <v>10</v>
      </c>
      <c r="Q32" s="3"/>
      <c r="R32" s="25"/>
      <c r="S32" s="19"/>
      <c r="T32" s="19"/>
      <c r="U32" s="19"/>
      <c r="V32" s="22"/>
      <c r="W32" s="3"/>
      <c r="X32" s="3"/>
    </row>
    <row r="33" spans="1:24" s="56" customFormat="1" x14ac:dyDescent="0.2">
      <c r="A33" s="58"/>
      <c r="C33" s="61"/>
      <c r="D33" s="61"/>
      <c r="E33" s="61"/>
      <c r="F33" s="61"/>
      <c r="G33" s="61"/>
      <c r="H33" s="61"/>
      <c r="I33" s="61"/>
      <c r="J33" s="61"/>
      <c r="K33" s="61"/>
      <c r="Q33" s="3"/>
      <c r="R33" s="25"/>
      <c r="S33" s="19"/>
      <c r="T33" s="19"/>
      <c r="U33" s="19"/>
      <c r="V33" s="22"/>
      <c r="W33" s="3"/>
      <c r="X33" s="3"/>
    </row>
    <row r="34" spans="1:24" s="56" customFormat="1" x14ac:dyDescent="0.2">
      <c r="A34" s="58"/>
      <c r="B34" s="62" t="s">
        <v>51</v>
      </c>
      <c r="C34" s="57">
        <f>C27+C28+C31</f>
        <v>732</v>
      </c>
      <c r="D34" s="57">
        <f t="shared" ref="D34:K34" si="13">D27+D28+D31</f>
        <v>323</v>
      </c>
      <c r="E34" s="57">
        <f t="shared" si="13"/>
        <v>409</v>
      </c>
      <c r="F34" s="57">
        <f t="shared" si="13"/>
        <v>106</v>
      </c>
      <c r="G34" s="57">
        <f t="shared" si="13"/>
        <v>44</v>
      </c>
      <c r="H34" s="57">
        <f t="shared" si="13"/>
        <v>104</v>
      </c>
      <c r="I34" s="57">
        <f t="shared" si="13"/>
        <v>8</v>
      </c>
      <c r="J34" s="57">
        <f t="shared" si="13"/>
        <v>156</v>
      </c>
      <c r="K34" s="57">
        <f t="shared" si="13"/>
        <v>55</v>
      </c>
      <c r="Q34" s="3"/>
      <c r="R34" s="25"/>
      <c r="S34" s="19"/>
      <c r="T34" s="19"/>
      <c r="U34" s="19"/>
      <c r="V34" s="22"/>
      <c r="W34" s="3"/>
      <c r="X34" s="3"/>
    </row>
    <row r="35" spans="1:24" s="56" customFormat="1" ht="13.5" thickBot="1" x14ac:dyDescent="0.25">
      <c r="A35" s="58"/>
      <c r="B35" s="16" t="s">
        <v>52</v>
      </c>
      <c r="C35" s="57">
        <f>C29+C32</f>
        <v>1900</v>
      </c>
      <c r="D35" s="57">
        <f t="shared" ref="D35:K35" si="14">D29+D32</f>
        <v>1102</v>
      </c>
      <c r="E35" s="57">
        <f t="shared" si="14"/>
        <v>798</v>
      </c>
      <c r="F35" s="57">
        <f t="shared" si="14"/>
        <v>193</v>
      </c>
      <c r="G35" s="57">
        <f t="shared" si="14"/>
        <v>36</v>
      </c>
      <c r="H35" s="57">
        <f t="shared" si="14"/>
        <v>242</v>
      </c>
      <c r="I35" s="57">
        <f t="shared" si="14"/>
        <v>18</v>
      </c>
      <c r="J35" s="57">
        <f t="shared" si="14"/>
        <v>296</v>
      </c>
      <c r="K35" s="57">
        <f t="shared" si="14"/>
        <v>53</v>
      </c>
      <c r="Q35" s="3"/>
      <c r="R35" s="25"/>
      <c r="S35" s="19"/>
      <c r="T35" s="19"/>
      <c r="U35" s="19"/>
      <c r="V35" s="22"/>
      <c r="W35" s="3"/>
      <c r="X35" s="3"/>
    </row>
    <row r="36" spans="1:24" ht="13.5" thickBot="1" x14ac:dyDescent="0.25">
      <c r="A36" s="107" t="s">
        <v>2</v>
      </c>
      <c r="B36" s="109"/>
      <c r="C36" s="33">
        <f t="shared" ref="C36:K36" si="15">SUM(C34:C35)</f>
        <v>2632</v>
      </c>
      <c r="D36" s="14">
        <f t="shared" si="15"/>
        <v>1425</v>
      </c>
      <c r="E36" s="15">
        <f t="shared" si="15"/>
        <v>1207</v>
      </c>
      <c r="F36" s="34">
        <f t="shared" si="15"/>
        <v>299</v>
      </c>
      <c r="G36" s="33">
        <f t="shared" si="15"/>
        <v>80</v>
      </c>
      <c r="H36" s="14">
        <f t="shared" si="15"/>
        <v>346</v>
      </c>
      <c r="I36" s="14">
        <f t="shared" si="15"/>
        <v>26</v>
      </c>
      <c r="J36" s="15">
        <f t="shared" si="15"/>
        <v>452</v>
      </c>
      <c r="K36" s="34">
        <f t="shared" si="15"/>
        <v>108</v>
      </c>
      <c r="Q36" s="3"/>
      <c r="R36" s="8"/>
      <c r="S36" s="21"/>
      <c r="T36" s="21"/>
      <c r="U36" s="21"/>
      <c r="V36" s="21"/>
      <c r="W36" s="3"/>
      <c r="X36" s="3"/>
    </row>
    <row r="37" spans="1:24" s="28" customFormat="1" ht="13.5" thickBot="1" x14ac:dyDescent="0.25">
      <c r="A37" s="29"/>
      <c r="B37" s="47" t="s">
        <v>77</v>
      </c>
      <c r="C37" s="35">
        <f>C36-C28</f>
        <v>2622</v>
      </c>
      <c r="D37" s="35">
        <f t="shared" ref="D37:K37" si="16">D36-D28</f>
        <v>1420</v>
      </c>
      <c r="E37" s="35">
        <f t="shared" si="16"/>
        <v>1202</v>
      </c>
      <c r="F37" s="35">
        <f t="shared" si="16"/>
        <v>298</v>
      </c>
      <c r="G37" s="35">
        <f t="shared" si="16"/>
        <v>79</v>
      </c>
      <c r="H37" s="35">
        <f t="shared" si="16"/>
        <v>345</v>
      </c>
      <c r="I37" s="35">
        <f t="shared" si="16"/>
        <v>26</v>
      </c>
      <c r="J37" s="35">
        <f t="shared" si="16"/>
        <v>450</v>
      </c>
      <c r="K37" s="35">
        <f t="shared" si="16"/>
        <v>107</v>
      </c>
      <c r="Q37" s="3"/>
      <c r="R37" s="8"/>
      <c r="S37" s="21"/>
      <c r="T37" s="21"/>
      <c r="U37" s="21"/>
      <c r="V37" s="21"/>
      <c r="W37" s="3"/>
      <c r="X37" s="3"/>
    </row>
    <row r="38" spans="1:24" ht="13.5" thickBot="1" x14ac:dyDescent="0.25">
      <c r="A38" s="110" t="s">
        <v>11</v>
      </c>
      <c r="B38" s="111"/>
      <c r="C38" s="112" t="s">
        <v>7</v>
      </c>
      <c r="D38" s="113"/>
      <c r="E38" s="114"/>
      <c r="F38" s="115" t="str">
        <f>"GRUPOS"</f>
        <v>GRUPOS</v>
      </c>
      <c r="G38" s="112" t="s">
        <v>8</v>
      </c>
      <c r="H38" s="113"/>
      <c r="I38" s="113"/>
      <c r="J38" s="114"/>
      <c r="K38" s="117" t="str">
        <f>"ESCUELAS"</f>
        <v>ESCUELAS</v>
      </c>
      <c r="Q38" s="3"/>
      <c r="R38" s="4"/>
      <c r="S38" s="4"/>
      <c r="T38" s="4"/>
      <c r="U38" s="4"/>
      <c r="V38" s="3"/>
      <c r="W38" s="3"/>
      <c r="X38" s="3"/>
    </row>
    <row r="39" spans="1:24" ht="13.5" thickBot="1" x14ac:dyDescent="0.25">
      <c r="A39" s="107" t="s">
        <v>29</v>
      </c>
      <c r="B39" s="109"/>
      <c r="C39" s="32" t="str">
        <f>"TOTAL"</f>
        <v>TOTAL</v>
      </c>
      <c r="D39" s="12" t="str">
        <f>"HOM"</f>
        <v>HOM</v>
      </c>
      <c r="E39" s="13" t="str">
        <f>"MUJ"</f>
        <v>MUJ</v>
      </c>
      <c r="F39" s="116"/>
      <c r="G39" s="32" t="str">
        <f>"DIRECTOR"</f>
        <v>DIRECTOR</v>
      </c>
      <c r="H39" s="12" t="str">
        <f>"DOCENTE"</f>
        <v>DOCENTE</v>
      </c>
      <c r="I39" s="12" t="str">
        <f>"APOYO"</f>
        <v>APOYO</v>
      </c>
      <c r="J39" s="13" t="str">
        <f>"TOTAL"</f>
        <v>TOTAL</v>
      </c>
      <c r="K39" s="118"/>
      <c r="Q39" s="3"/>
      <c r="R39" s="3"/>
      <c r="S39" s="3"/>
      <c r="T39" s="3"/>
      <c r="U39" s="3"/>
      <c r="V39" s="3"/>
      <c r="W39" s="3"/>
      <c r="X39" s="3"/>
    </row>
    <row r="40" spans="1:24" s="56" customFormat="1" x14ac:dyDescent="0.2">
      <c r="A40" s="58" t="s">
        <v>0</v>
      </c>
      <c r="C40" s="57">
        <f t="shared" ref="C40:K40" si="17">SUM(C41:C42)</f>
        <v>106</v>
      </c>
      <c r="D40" s="57">
        <f t="shared" si="17"/>
        <v>73</v>
      </c>
      <c r="E40" s="57">
        <f t="shared" si="17"/>
        <v>33</v>
      </c>
      <c r="F40" s="57">
        <f t="shared" si="17"/>
        <v>10</v>
      </c>
      <c r="G40" s="57">
        <f t="shared" si="17"/>
        <v>3</v>
      </c>
      <c r="H40" s="57">
        <f t="shared" si="17"/>
        <v>9</v>
      </c>
      <c r="I40" s="57">
        <f t="shared" si="17"/>
        <v>2</v>
      </c>
      <c r="J40" s="57">
        <f t="shared" si="17"/>
        <v>14</v>
      </c>
      <c r="K40" s="57">
        <f t="shared" si="17"/>
        <v>5</v>
      </c>
      <c r="Q40" s="3"/>
      <c r="R40" s="17"/>
      <c r="S40" s="106"/>
      <c r="T40" s="106"/>
      <c r="U40" s="106"/>
      <c r="V40" s="106"/>
      <c r="W40" s="3"/>
      <c r="X40" s="3"/>
    </row>
    <row r="41" spans="1:24" s="56" customFormat="1" x14ac:dyDescent="0.2">
      <c r="A41" s="58"/>
      <c r="B41" s="56" t="s">
        <v>17</v>
      </c>
      <c r="C41" s="61">
        <v>6</v>
      </c>
      <c r="D41" s="61">
        <v>1</v>
      </c>
      <c r="E41" s="61">
        <v>5</v>
      </c>
      <c r="F41" s="61">
        <v>2</v>
      </c>
      <c r="G41" s="61">
        <v>1</v>
      </c>
      <c r="H41" s="61">
        <v>2</v>
      </c>
      <c r="I41" s="61">
        <v>1</v>
      </c>
      <c r="J41" s="61">
        <v>4</v>
      </c>
      <c r="K41" s="61">
        <v>2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x14ac:dyDescent="0.2">
      <c r="A42" s="58"/>
      <c r="B42" s="56" t="s">
        <v>18</v>
      </c>
      <c r="C42" s="61">
        <v>100</v>
      </c>
      <c r="D42" s="61">
        <v>72</v>
      </c>
      <c r="E42" s="61">
        <v>28</v>
      </c>
      <c r="F42" s="61">
        <v>8</v>
      </c>
      <c r="G42" s="61">
        <v>2</v>
      </c>
      <c r="H42" s="61">
        <v>7</v>
      </c>
      <c r="I42" s="61">
        <v>1</v>
      </c>
      <c r="J42" s="61">
        <v>10</v>
      </c>
      <c r="K42" s="61">
        <v>3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x14ac:dyDescent="0.2">
      <c r="A43" s="58" t="s">
        <v>1</v>
      </c>
      <c r="C43" s="59">
        <f t="shared" ref="C43:K43" si="18">SUM(C44:C45)</f>
        <v>0</v>
      </c>
      <c r="D43" s="59">
        <f t="shared" si="18"/>
        <v>0</v>
      </c>
      <c r="E43" s="59">
        <f t="shared" si="18"/>
        <v>0</v>
      </c>
      <c r="F43" s="59">
        <f t="shared" si="18"/>
        <v>0</v>
      </c>
      <c r="G43" s="59">
        <f t="shared" si="18"/>
        <v>0</v>
      </c>
      <c r="H43" s="59">
        <f t="shared" si="18"/>
        <v>0</v>
      </c>
      <c r="I43" s="59">
        <f t="shared" si="18"/>
        <v>0</v>
      </c>
      <c r="J43" s="59">
        <f t="shared" si="18"/>
        <v>0</v>
      </c>
      <c r="K43" s="59">
        <f t="shared" si="18"/>
        <v>0</v>
      </c>
      <c r="Q43" s="3"/>
      <c r="R43" s="25"/>
      <c r="S43" s="23"/>
      <c r="T43" s="23"/>
      <c r="U43" s="23"/>
      <c r="V43" s="21"/>
      <c r="W43" s="3"/>
      <c r="X43" s="3"/>
    </row>
    <row r="44" spans="1:24" s="56" customFormat="1" x14ac:dyDescent="0.2">
      <c r="A44" s="58"/>
      <c r="B44" s="56" t="s">
        <v>17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Q44" s="3"/>
      <c r="R44" s="25"/>
      <c r="S44" s="23"/>
      <c r="T44" s="23"/>
      <c r="U44" s="23"/>
      <c r="V44" s="21"/>
      <c r="W44" s="3"/>
      <c r="X44" s="3"/>
    </row>
    <row r="45" spans="1:24" s="56" customFormat="1" x14ac:dyDescent="0.2">
      <c r="A45" s="58"/>
      <c r="B45" s="56" t="s">
        <v>18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Q45" s="3"/>
      <c r="R45" s="25"/>
      <c r="S45" s="23"/>
      <c r="T45" s="23"/>
      <c r="U45" s="23"/>
      <c r="V45" s="21"/>
      <c r="W45" s="3"/>
      <c r="X45" s="3"/>
    </row>
    <row r="46" spans="1:24" s="56" customFormat="1" x14ac:dyDescent="0.2">
      <c r="A46" s="58"/>
      <c r="C46" s="61"/>
      <c r="D46" s="61"/>
      <c r="E46" s="61"/>
      <c r="F46" s="61"/>
      <c r="G46" s="61"/>
      <c r="H46" s="61"/>
      <c r="I46" s="61"/>
      <c r="J46" s="61"/>
      <c r="K46" s="61"/>
      <c r="Q46" s="3"/>
      <c r="R46" s="25"/>
      <c r="S46" s="23"/>
      <c r="T46" s="23"/>
      <c r="U46" s="23"/>
      <c r="V46" s="21"/>
      <c r="W46" s="3"/>
      <c r="X46" s="3"/>
    </row>
    <row r="47" spans="1:24" s="56" customFormat="1" x14ac:dyDescent="0.2">
      <c r="A47" s="58"/>
      <c r="B47" s="62" t="s">
        <v>51</v>
      </c>
      <c r="C47" s="57">
        <f>C41+C44</f>
        <v>6</v>
      </c>
      <c r="D47" s="57">
        <f t="shared" ref="D47:K47" si="19">D41+D44</f>
        <v>1</v>
      </c>
      <c r="E47" s="57">
        <f t="shared" si="19"/>
        <v>5</v>
      </c>
      <c r="F47" s="57">
        <f t="shared" si="19"/>
        <v>2</v>
      </c>
      <c r="G47" s="57">
        <f t="shared" si="19"/>
        <v>1</v>
      </c>
      <c r="H47" s="57">
        <f t="shared" si="19"/>
        <v>2</v>
      </c>
      <c r="I47" s="57">
        <f t="shared" si="19"/>
        <v>1</v>
      </c>
      <c r="J47" s="57">
        <f t="shared" si="19"/>
        <v>4</v>
      </c>
      <c r="K47" s="57">
        <f t="shared" si="19"/>
        <v>2</v>
      </c>
      <c r="Q47" s="3"/>
      <c r="R47" s="25"/>
      <c r="S47" s="23"/>
      <c r="T47" s="23"/>
      <c r="U47" s="23"/>
      <c r="V47" s="21"/>
      <c r="W47" s="3"/>
      <c r="X47" s="3"/>
    </row>
    <row r="48" spans="1:24" s="56" customFormat="1" ht="13.5" thickBot="1" x14ac:dyDescent="0.25">
      <c r="A48" s="58"/>
      <c r="B48" s="16" t="s">
        <v>52</v>
      </c>
      <c r="C48" s="57">
        <f>C42+C45</f>
        <v>100</v>
      </c>
      <c r="D48" s="57">
        <f t="shared" ref="D48:K48" si="20">D42+D45</f>
        <v>72</v>
      </c>
      <c r="E48" s="57">
        <f t="shared" si="20"/>
        <v>28</v>
      </c>
      <c r="F48" s="57">
        <f t="shared" si="20"/>
        <v>8</v>
      </c>
      <c r="G48" s="57">
        <f t="shared" si="20"/>
        <v>2</v>
      </c>
      <c r="H48" s="57">
        <f t="shared" si="20"/>
        <v>7</v>
      </c>
      <c r="I48" s="57">
        <f t="shared" si="20"/>
        <v>1</v>
      </c>
      <c r="J48" s="57">
        <f t="shared" si="20"/>
        <v>10</v>
      </c>
      <c r="K48" s="57">
        <f t="shared" si="20"/>
        <v>3</v>
      </c>
      <c r="Q48" s="3"/>
      <c r="R48" s="25"/>
      <c r="S48" s="23"/>
      <c r="T48" s="23"/>
      <c r="U48" s="23"/>
      <c r="V48" s="21"/>
      <c r="W48" s="3"/>
      <c r="X48" s="3"/>
    </row>
    <row r="49" spans="1:24" ht="13.5" thickBot="1" x14ac:dyDescent="0.25">
      <c r="A49" s="107" t="s">
        <v>2</v>
      </c>
      <c r="B49" s="108"/>
      <c r="C49" s="33">
        <f t="shared" ref="C49:K49" si="21">SUM(C47:C48)</f>
        <v>106</v>
      </c>
      <c r="D49" s="14">
        <f t="shared" si="21"/>
        <v>73</v>
      </c>
      <c r="E49" s="15">
        <f t="shared" si="21"/>
        <v>33</v>
      </c>
      <c r="F49" s="34">
        <f t="shared" si="21"/>
        <v>10</v>
      </c>
      <c r="G49" s="33">
        <f t="shared" si="21"/>
        <v>3</v>
      </c>
      <c r="H49" s="14">
        <f t="shared" si="21"/>
        <v>9</v>
      </c>
      <c r="I49" s="14">
        <f t="shared" si="21"/>
        <v>2</v>
      </c>
      <c r="J49" s="15">
        <f t="shared" si="21"/>
        <v>14</v>
      </c>
      <c r="K49" s="34">
        <f t="shared" si="21"/>
        <v>5</v>
      </c>
      <c r="Q49" s="3"/>
      <c r="R49" s="8"/>
      <c r="S49" s="21"/>
      <c r="T49" s="21"/>
      <c r="U49" s="21"/>
      <c r="V49" s="21"/>
      <c r="W49" s="3"/>
      <c r="X49" s="3"/>
    </row>
    <row r="50" spans="1:24" s="28" customFormat="1" x14ac:dyDescent="0.2">
      <c r="A50" s="29"/>
      <c r="B50" s="47" t="s">
        <v>77</v>
      </c>
      <c r="C50" s="35">
        <f t="shared" ref="C50:K50" si="22">C49</f>
        <v>106</v>
      </c>
      <c r="D50" s="35">
        <f t="shared" si="22"/>
        <v>73</v>
      </c>
      <c r="E50" s="35">
        <f t="shared" si="22"/>
        <v>33</v>
      </c>
      <c r="F50" s="35">
        <f t="shared" si="22"/>
        <v>10</v>
      </c>
      <c r="G50" s="35">
        <f t="shared" si="22"/>
        <v>3</v>
      </c>
      <c r="H50" s="35">
        <f t="shared" si="22"/>
        <v>9</v>
      </c>
      <c r="I50" s="35">
        <f t="shared" si="22"/>
        <v>2</v>
      </c>
      <c r="J50" s="35">
        <f t="shared" si="22"/>
        <v>14</v>
      </c>
      <c r="K50" s="35">
        <f t="shared" si="22"/>
        <v>5</v>
      </c>
      <c r="Q50" s="3"/>
      <c r="R50" s="8"/>
      <c r="S50" s="21"/>
      <c r="T50" s="21"/>
      <c r="U50" s="21"/>
      <c r="V50" s="21"/>
      <c r="W50" s="3"/>
      <c r="X50" s="3"/>
    </row>
    <row r="51" spans="1:24" x14ac:dyDescent="0.2">
      <c r="A51" s="63" t="s">
        <v>117</v>
      </c>
      <c r="Q51" s="3"/>
      <c r="R51" s="3"/>
      <c r="S51" s="3"/>
      <c r="T51" s="3"/>
      <c r="U51" s="3"/>
      <c r="V51" s="3"/>
      <c r="W51" s="3"/>
      <c r="X51" s="3"/>
    </row>
    <row r="52" spans="1:24" x14ac:dyDescent="0.2">
      <c r="A52" s="1"/>
      <c r="B52" s="2"/>
    </row>
    <row r="55" spans="1:24" x14ac:dyDescent="0.2">
      <c r="B55" s="2"/>
    </row>
    <row r="56" spans="1:24" x14ac:dyDescent="0.2">
      <c r="B56" s="2"/>
    </row>
    <row r="57" spans="1:24" x14ac:dyDescent="0.2">
      <c r="B57" s="2"/>
    </row>
    <row r="58" spans="1:24" x14ac:dyDescent="0.2">
      <c r="B58" s="2"/>
    </row>
    <row r="59" spans="1:24" x14ac:dyDescent="0.2">
      <c r="B59" s="2"/>
    </row>
    <row r="60" spans="1:24" x14ac:dyDescent="0.2">
      <c r="B60" s="2"/>
    </row>
    <row r="61" spans="1:24" x14ac:dyDescent="0.2">
      <c r="B61" s="2"/>
    </row>
    <row r="62" spans="1:24" x14ac:dyDescent="0.2">
      <c r="B62" s="2"/>
    </row>
  </sheetData>
  <mergeCells count="27">
    <mergeCell ref="A36:B36"/>
    <mergeCell ref="A39:B39"/>
    <mergeCell ref="A49:B49"/>
    <mergeCell ref="S40:V40"/>
    <mergeCell ref="A38:B38"/>
    <mergeCell ref="C38:E38"/>
    <mergeCell ref="F38:F39"/>
    <mergeCell ref="G38:J38"/>
    <mergeCell ref="K38:K39"/>
    <mergeCell ref="S12:V12"/>
    <mergeCell ref="S26:V26"/>
    <mergeCell ref="C24:E24"/>
    <mergeCell ref="F24:F25"/>
    <mergeCell ref="G24:J24"/>
    <mergeCell ref="K24:K25"/>
    <mergeCell ref="H6:I6"/>
    <mergeCell ref="A11:B11"/>
    <mergeCell ref="A8:K8"/>
    <mergeCell ref="A22:B22"/>
    <mergeCell ref="A25:B25"/>
    <mergeCell ref="A10:B10"/>
    <mergeCell ref="C10:E10"/>
    <mergeCell ref="F10:F11"/>
    <mergeCell ref="G10:J10"/>
    <mergeCell ref="K10:K11"/>
    <mergeCell ref="A24:B24"/>
    <mergeCell ref="J6:K6"/>
  </mergeCells>
  <phoneticPr fontId="2" type="noConversion"/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72" orientation="portrait" r:id="rId1"/>
  <headerFooter alignWithMargins="0"/>
  <ignoredErrors>
    <ignoredError sqref="C16:K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showGridLines="0" zoomScale="80" zoomScaleNormal="80" workbookViewId="0"/>
  </sheetViews>
  <sheetFormatPr baseColWidth="10" defaultColWidth="11.42578125" defaultRowHeight="12.75" x14ac:dyDescent="0.2"/>
  <cols>
    <col min="1" max="1" width="15.140625" customWidth="1"/>
    <col min="2" max="2" width="12.42578125" customWidth="1"/>
    <col min="3" max="11" width="12.7109375" style="24" customWidth="1"/>
    <col min="12" max="12" width="12.7109375" customWidth="1"/>
  </cols>
  <sheetData>
    <row r="1" spans="1:18" x14ac:dyDescent="0.2">
      <c r="L1" s="3"/>
      <c r="M1" s="3"/>
      <c r="N1" s="3"/>
      <c r="O1" s="3"/>
      <c r="P1" s="3"/>
      <c r="Q1" s="3"/>
      <c r="R1" s="3"/>
    </row>
    <row r="2" spans="1:18" x14ac:dyDescent="0.2">
      <c r="L2" s="3"/>
      <c r="M2" s="3"/>
      <c r="N2" s="3"/>
      <c r="O2" s="3"/>
      <c r="P2" s="3"/>
      <c r="Q2" s="3"/>
      <c r="R2" s="3"/>
    </row>
    <row r="3" spans="1:18" x14ac:dyDescent="0.2">
      <c r="L3" s="3"/>
      <c r="M3" s="3"/>
      <c r="N3" s="3"/>
      <c r="O3" s="3"/>
      <c r="P3" s="3"/>
      <c r="Q3" s="3"/>
      <c r="R3" s="3"/>
    </row>
    <row r="4" spans="1:18" x14ac:dyDescent="0.2">
      <c r="L4" s="3"/>
      <c r="M4" s="3"/>
      <c r="N4" s="3"/>
      <c r="O4" s="3"/>
      <c r="P4" s="3"/>
      <c r="Q4" s="3"/>
      <c r="R4" s="3"/>
    </row>
    <row r="5" spans="1:18" x14ac:dyDescent="0.2">
      <c r="L5" s="3"/>
      <c r="M5" s="3"/>
      <c r="N5" s="3"/>
      <c r="O5" s="3"/>
      <c r="P5" s="3"/>
      <c r="Q5" s="3"/>
      <c r="R5" s="3"/>
    </row>
    <row r="6" spans="1:18" x14ac:dyDescent="0.2">
      <c r="L6" s="3"/>
      <c r="M6" s="3"/>
      <c r="N6" s="3"/>
      <c r="O6" s="3"/>
      <c r="P6" s="3"/>
      <c r="Q6" s="3"/>
      <c r="R6" s="3"/>
    </row>
    <row r="7" spans="1:18" x14ac:dyDescent="0.2">
      <c r="L7" s="3"/>
      <c r="M7" s="3"/>
      <c r="N7" s="3"/>
      <c r="O7" s="3"/>
      <c r="P7" s="3"/>
      <c r="Q7" s="3"/>
      <c r="R7" s="3"/>
    </row>
    <row r="8" spans="1:18" x14ac:dyDescent="0.2">
      <c r="A8" s="120" t="s">
        <v>114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8" ht="13.5" thickBot="1" x14ac:dyDescent="0.25">
      <c r="A9" s="125"/>
      <c r="B9" s="125"/>
      <c r="C9" s="126"/>
      <c r="D9" s="126"/>
      <c r="E9" s="126"/>
      <c r="F9" s="126"/>
      <c r="G9" s="126"/>
      <c r="H9" s="126"/>
      <c r="I9" s="126"/>
      <c r="J9" s="126"/>
      <c r="K9" s="126"/>
    </row>
    <row r="10" spans="1:18" ht="12.75" customHeight="1" thickBot="1" x14ac:dyDescent="0.25">
      <c r="A10" s="127" t="s">
        <v>27</v>
      </c>
      <c r="B10" s="128"/>
      <c r="C10" s="112" t="s">
        <v>7</v>
      </c>
      <c r="D10" s="113"/>
      <c r="E10" s="114"/>
      <c r="F10" s="117" t="str">
        <f>"GRUPOS"</f>
        <v>GRUPOS</v>
      </c>
      <c r="G10" s="112" t="s">
        <v>8</v>
      </c>
      <c r="H10" s="113"/>
      <c r="I10" s="113"/>
      <c r="J10" s="114"/>
      <c r="K10" s="117" t="str">
        <f>"ESCUELAS"</f>
        <v>ESCUELAS</v>
      </c>
    </row>
    <row r="11" spans="1:18" ht="13.5" thickBot="1" x14ac:dyDescent="0.25">
      <c r="A11" s="129"/>
      <c r="B11" s="130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8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8"/>
    </row>
    <row r="12" spans="1:18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</row>
    <row r="13" spans="1:18" ht="13.5" thickBot="1" x14ac:dyDescent="0.25">
      <c r="A13" s="68" t="s">
        <v>19</v>
      </c>
      <c r="B13" s="37"/>
      <c r="C13" s="33">
        <f>+D13+E13</f>
        <v>10310</v>
      </c>
      <c r="D13" s="14">
        <f t="shared" ref="D13:I13" si="0">+D14+D15</f>
        <v>5304</v>
      </c>
      <c r="E13" s="15">
        <f t="shared" si="0"/>
        <v>5006</v>
      </c>
      <c r="F13" s="33">
        <f t="shared" si="0"/>
        <v>802</v>
      </c>
      <c r="G13" s="33">
        <f t="shared" si="0"/>
        <v>195</v>
      </c>
      <c r="H13" s="14">
        <f t="shared" si="0"/>
        <v>2418</v>
      </c>
      <c r="I13" s="14">
        <f t="shared" si="0"/>
        <v>2044</v>
      </c>
      <c r="J13" s="15">
        <f>G13+H13+I13</f>
        <v>4657</v>
      </c>
      <c r="K13" s="34">
        <f>+K14+K15</f>
        <v>198</v>
      </c>
    </row>
    <row r="14" spans="1:18" x14ac:dyDescent="0.2">
      <c r="A14" s="43"/>
      <c r="B14" s="45" t="s">
        <v>20</v>
      </c>
      <c r="C14" s="48">
        <v>1397</v>
      </c>
      <c r="D14" s="48">
        <v>704</v>
      </c>
      <c r="E14" s="48">
        <v>693</v>
      </c>
      <c r="F14" s="49">
        <v>115</v>
      </c>
      <c r="G14" s="49">
        <v>31</v>
      </c>
      <c r="H14" s="49">
        <v>499</v>
      </c>
      <c r="I14" s="49">
        <v>796</v>
      </c>
      <c r="J14" s="49">
        <v>1326</v>
      </c>
      <c r="K14" s="49">
        <v>32</v>
      </c>
    </row>
    <row r="15" spans="1:18" ht="13.5" thickBot="1" x14ac:dyDescent="0.25">
      <c r="A15" s="43"/>
      <c r="B15" s="45" t="s">
        <v>21</v>
      </c>
      <c r="C15" s="48">
        <v>8913</v>
      </c>
      <c r="D15" s="48">
        <v>4600</v>
      </c>
      <c r="E15" s="48">
        <v>4313</v>
      </c>
      <c r="F15" s="49">
        <v>687</v>
      </c>
      <c r="G15" s="49">
        <v>164</v>
      </c>
      <c r="H15" s="49">
        <v>1919</v>
      </c>
      <c r="I15" s="49">
        <v>1248</v>
      </c>
      <c r="J15" s="49">
        <v>3331</v>
      </c>
      <c r="K15" s="49">
        <v>166</v>
      </c>
    </row>
    <row r="16" spans="1:18" s="28" customFormat="1" ht="13.5" thickBot="1" x14ac:dyDescent="0.25">
      <c r="A16" s="68" t="s">
        <v>22</v>
      </c>
      <c r="B16" s="37"/>
      <c r="C16" s="33">
        <f>+D16+E16</f>
        <v>10015</v>
      </c>
      <c r="D16" s="14">
        <f t="shared" ref="D16:K16" si="1">+D17+D18</f>
        <v>6374</v>
      </c>
      <c r="E16" s="15">
        <f t="shared" si="1"/>
        <v>3641</v>
      </c>
      <c r="F16" s="33">
        <f t="shared" si="1"/>
        <v>1028</v>
      </c>
      <c r="G16" s="33">
        <f t="shared" si="1"/>
        <v>87</v>
      </c>
      <c r="H16" s="14">
        <f t="shared" si="1"/>
        <v>1277</v>
      </c>
      <c r="I16" s="14">
        <f t="shared" si="1"/>
        <v>894</v>
      </c>
      <c r="J16" s="15">
        <f>G16+H16+I16</f>
        <v>2258</v>
      </c>
      <c r="K16" s="34">
        <f t="shared" si="1"/>
        <v>92</v>
      </c>
    </row>
    <row r="17" spans="1:21" x14ac:dyDescent="0.2">
      <c r="A17" s="43"/>
      <c r="B17" s="45" t="s">
        <v>20</v>
      </c>
      <c r="C17" s="48">
        <v>9616</v>
      </c>
      <c r="D17" s="48">
        <v>6131</v>
      </c>
      <c r="E17" s="48">
        <v>3485</v>
      </c>
      <c r="F17" s="49">
        <v>974</v>
      </c>
      <c r="G17" s="49">
        <v>82</v>
      </c>
      <c r="H17" s="49">
        <v>1224</v>
      </c>
      <c r="I17" s="49">
        <v>842</v>
      </c>
      <c r="J17" s="49">
        <v>2148</v>
      </c>
      <c r="K17" s="49">
        <v>84</v>
      </c>
    </row>
    <row r="18" spans="1:21" ht="13.5" thickBot="1" x14ac:dyDescent="0.25">
      <c r="A18" s="43"/>
      <c r="B18" s="45" t="s">
        <v>21</v>
      </c>
      <c r="C18" s="48">
        <v>399</v>
      </c>
      <c r="D18" s="48">
        <v>243</v>
      </c>
      <c r="E18" s="48">
        <v>156</v>
      </c>
      <c r="F18" s="49">
        <v>54</v>
      </c>
      <c r="G18" s="49">
        <v>5</v>
      </c>
      <c r="H18" s="49">
        <v>53</v>
      </c>
      <c r="I18" s="49">
        <v>52</v>
      </c>
      <c r="J18" s="49">
        <v>110</v>
      </c>
      <c r="K18" s="49">
        <v>8</v>
      </c>
    </row>
    <row r="19" spans="1:21" ht="13.5" thickBot="1" x14ac:dyDescent="0.25">
      <c r="A19" s="68" t="s">
        <v>23</v>
      </c>
      <c r="B19" s="37"/>
      <c r="C19" s="33">
        <f>+D19+E19</f>
        <v>276852</v>
      </c>
      <c r="D19" s="14">
        <f t="shared" ref="D19:I19" si="2">+D20+D21</f>
        <v>138976</v>
      </c>
      <c r="E19" s="15">
        <f t="shared" si="2"/>
        <v>137876</v>
      </c>
      <c r="F19" s="33">
        <f t="shared" si="2"/>
        <v>12941</v>
      </c>
      <c r="G19" s="33">
        <f t="shared" si="2"/>
        <v>3067</v>
      </c>
      <c r="H19" s="14">
        <f t="shared" si="2"/>
        <v>13099</v>
      </c>
      <c r="I19" s="14">
        <f t="shared" si="2"/>
        <v>17157</v>
      </c>
      <c r="J19" s="15">
        <f>G19+H19+I19</f>
        <v>33323</v>
      </c>
      <c r="K19" s="33">
        <f>+K20+K21</f>
        <v>3136</v>
      </c>
    </row>
    <row r="20" spans="1:21" x14ac:dyDescent="0.2">
      <c r="A20" s="43"/>
      <c r="B20" s="45" t="s">
        <v>20</v>
      </c>
      <c r="C20" s="48">
        <v>187967</v>
      </c>
      <c r="D20" s="48">
        <v>93885</v>
      </c>
      <c r="E20" s="48">
        <v>94082</v>
      </c>
      <c r="F20" s="49">
        <v>6359</v>
      </c>
      <c r="G20" s="49">
        <v>1003</v>
      </c>
      <c r="H20" s="49">
        <v>6728</v>
      </c>
      <c r="I20" s="49">
        <v>5543</v>
      </c>
      <c r="J20" s="49">
        <v>13274</v>
      </c>
      <c r="K20" s="49">
        <v>1068</v>
      </c>
    </row>
    <row r="21" spans="1:21" ht="13.5" thickBot="1" x14ac:dyDescent="0.25">
      <c r="A21" s="43"/>
      <c r="B21" s="45" t="s">
        <v>21</v>
      </c>
      <c r="C21" s="48">
        <v>88885</v>
      </c>
      <c r="D21" s="48">
        <v>45091</v>
      </c>
      <c r="E21" s="48">
        <v>43794</v>
      </c>
      <c r="F21" s="49">
        <v>6582</v>
      </c>
      <c r="G21" s="49">
        <v>2064</v>
      </c>
      <c r="H21" s="49">
        <v>6371</v>
      </c>
      <c r="I21" s="49">
        <v>11614</v>
      </c>
      <c r="J21" s="49">
        <v>20049</v>
      </c>
      <c r="K21" s="49">
        <v>2068</v>
      </c>
    </row>
    <row r="22" spans="1:21" ht="13.5" thickBot="1" x14ac:dyDescent="0.25">
      <c r="A22" s="68" t="s">
        <v>24</v>
      </c>
      <c r="B22" s="37"/>
      <c r="C22" s="33">
        <f>+D22+E22</f>
        <v>857092</v>
      </c>
      <c r="D22" s="14">
        <f t="shared" ref="D22:K22" si="3">+D23+D24</f>
        <v>435052</v>
      </c>
      <c r="E22" s="15">
        <f t="shared" si="3"/>
        <v>422040</v>
      </c>
      <c r="F22" s="33">
        <f t="shared" si="3"/>
        <v>34342</v>
      </c>
      <c r="G22" s="33">
        <f t="shared" si="3"/>
        <v>3439</v>
      </c>
      <c r="H22" s="14">
        <f t="shared" si="3"/>
        <v>32198</v>
      </c>
      <c r="I22" s="14">
        <f t="shared" si="3"/>
        <v>29009</v>
      </c>
      <c r="J22" s="15">
        <f>G22+H22+I22</f>
        <v>64646</v>
      </c>
      <c r="K22" s="34">
        <f t="shared" si="3"/>
        <v>3171</v>
      </c>
    </row>
    <row r="23" spans="1:21" x14ac:dyDescent="0.2">
      <c r="A23" s="43"/>
      <c r="B23" s="45" t="s">
        <v>20</v>
      </c>
      <c r="C23" s="48">
        <v>687508</v>
      </c>
      <c r="D23" s="48">
        <v>349472</v>
      </c>
      <c r="E23" s="48">
        <v>338036</v>
      </c>
      <c r="F23" s="49">
        <v>25189</v>
      </c>
      <c r="G23" s="49">
        <v>2263</v>
      </c>
      <c r="H23" s="49">
        <v>25089</v>
      </c>
      <c r="I23" s="49">
        <v>17544</v>
      </c>
      <c r="J23" s="49">
        <v>44896</v>
      </c>
      <c r="K23" s="49">
        <v>2017</v>
      </c>
    </row>
    <row r="24" spans="1:21" ht="13.5" thickBot="1" x14ac:dyDescent="0.25">
      <c r="A24" s="43"/>
      <c r="B24" s="45" t="s">
        <v>21</v>
      </c>
      <c r="C24" s="48">
        <v>169584</v>
      </c>
      <c r="D24" s="48">
        <v>85580</v>
      </c>
      <c r="E24" s="48">
        <v>84004</v>
      </c>
      <c r="F24" s="49">
        <v>9153</v>
      </c>
      <c r="G24" s="49">
        <v>1176</v>
      </c>
      <c r="H24" s="49">
        <v>7109</v>
      </c>
      <c r="I24" s="49">
        <v>11465</v>
      </c>
      <c r="J24" s="49">
        <v>19750</v>
      </c>
      <c r="K24" s="49">
        <v>1154</v>
      </c>
    </row>
    <row r="25" spans="1:21" s="28" customFormat="1" ht="13.5" thickBot="1" x14ac:dyDescent="0.25">
      <c r="A25" s="68" t="s">
        <v>25</v>
      </c>
      <c r="B25" s="37"/>
      <c r="C25" s="33">
        <f>+D25+E25</f>
        <v>463759</v>
      </c>
      <c r="D25" s="14">
        <f t="shared" ref="D25:I25" si="4">+D26+D27</f>
        <v>235415</v>
      </c>
      <c r="E25" s="15">
        <f t="shared" si="4"/>
        <v>228344</v>
      </c>
      <c r="F25" s="33">
        <f t="shared" si="4"/>
        <v>14015</v>
      </c>
      <c r="G25" s="33">
        <f t="shared" si="4"/>
        <v>1683</v>
      </c>
      <c r="H25" s="14">
        <f t="shared" si="4"/>
        <v>32221</v>
      </c>
      <c r="I25" s="14">
        <f t="shared" si="4"/>
        <v>22133</v>
      </c>
      <c r="J25" s="15">
        <f>G25+H25+I25</f>
        <v>56037</v>
      </c>
      <c r="K25" s="34">
        <f>+K26+K27</f>
        <v>1356</v>
      </c>
    </row>
    <row r="26" spans="1:21" x14ac:dyDescent="0.2">
      <c r="A26" s="43"/>
      <c r="B26" s="45" t="s">
        <v>20</v>
      </c>
      <c r="C26" s="48">
        <v>390599</v>
      </c>
      <c r="D26" s="48">
        <v>198904</v>
      </c>
      <c r="E26" s="48">
        <v>191695</v>
      </c>
      <c r="F26" s="49">
        <v>10918</v>
      </c>
      <c r="G26" s="49">
        <v>1059</v>
      </c>
      <c r="H26" s="49">
        <v>24289</v>
      </c>
      <c r="I26" s="49">
        <v>18420</v>
      </c>
      <c r="J26" s="49">
        <v>43768</v>
      </c>
      <c r="K26" s="49">
        <v>826</v>
      </c>
    </row>
    <row r="27" spans="1:21" ht="13.5" thickBot="1" x14ac:dyDescent="0.25">
      <c r="A27" s="43"/>
      <c r="B27" s="45" t="s">
        <v>21</v>
      </c>
      <c r="C27" s="48">
        <v>73160</v>
      </c>
      <c r="D27" s="48">
        <v>36511</v>
      </c>
      <c r="E27" s="48">
        <v>36649</v>
      </c>
      <c r="F27" s="49">
        <v>3097</v>
      </c>
      <c r="G27" s="49">
        <v>624</v>
      </c>
      <c r="H27" s="49">
        <v>7932</v>
      </c>
      <c r="I27" s="49">
        <v>3713</v>
      </c>
      <c r="J27" s="49">
        <v>12269</v>
      </c>
      <c r="K27" s="49">
        <v>530</v>
      </c>
    </row>
    <row r="28" spans="1:21" ht="13.5" thickBot="1" x14ac:dyDescent="0.25">
      <c r="A28" s="68" t="s">
        <v>26</v>
      </c>
      <c r="B28" s="37"/>
      <c r="C28" s="33">
        <f>+D28+E28</f>
        <v>2728</v>
      </c>
      <c r="D28" s="14">
        <f t="shared" ref="D28:K28" si="5">+D29+D30</f>
        <v>1493</v>
      </c>
      <c r="E28" s="15">
        <f t="shared" si="5"/>
        <v>1235</v>
      </c>
      <c r="F28" s="33">
        <f t="shared" si="5"/>
        <v>308</v>
      </c>
      <c r="G28" s="33">
        <f t="shared" si="5"/>
        <v>82</v>
      </c>
      <c r="H28" s="14">
        <f t="shared" si="5"/>
        <v>354</v>
      </c>
      <c r="I28" s="14">
        <f t="shared" si="5"/>
        <v>28</v>
      </c>
      <c r="J28" s="15">
        <f>G28+H28+I28</f>
        <v>464</v>
      </c>
      <c r="K28" s="34">
        <f t="shared" si="5"/>
        <v>112</v>
      </c>
    </row>
    <row r="29" spans="1:21" x14ac:dyDescent="0.2">
      <c r="A29" s="43"/>
      <c r="B29" s="45" t="s">
        <v>20</v>
      </c>
      <c r="C29" s="48">
        <v>2622</v>
      </c>
      <c r="D29" s="48">
        <v>1420</v>
      </c>
      <c r="E29" s="48">
        <v>1202</v>
      </c>
      <c r="F29" s="49">
        <v>298</v>
      </c>
      <c r="G29" s="49">
        <v>79</v>
      </c>
      <c r="H29" s="49">
        <v>345</v>
      </c>
      <c r="I29" s="49">
        <v>26</v>
      </c>
      <c r="J29" s="49">
        <v>450</v>
      </c>
      <c r="K29" s="49">
        <v>107</v>
      </c>
    </row>
    <row r="30" spans="1:21" x14ac:dyDescent="0.2">
      <c r="A30" s="43"/>
      <c r="B30" s="45" t="s">
        <v>21</v>
      </c>
      <c r="C30" s="48">
        <v>106</v>
      </c>
      <c r="D30" s="48">
        <v>73</v>
      </c>
      <c r="E30" s="48">
        <v>33</v>
      </c>
      <c r="F30" s="49">
        <v>10</v>
      </c>
      <c r="G30" s="49">
        <v>3</v>
      </c>
      <c r="H30" s="49">
        <v>9</v>
      </c>
      <c r="I30" s="49">
        <v>2</v>
      </c>
      <c r="J30" s="49">
        <v>14</v>
      </c>
      <c r="K30" s="49">
        <v>5</v>
      </c>
    </row>
    <row r="31" spans="1:21" x14ac:dyDescent="0.2">
      <c r="A31" s="50" t="s">
        <v>2</v>
      </c>
      <c r="B31" s="51"/>
      <c r="C31" s="52">
        <f t="shared" ref="C31:I31" si="6">C13+C16+C19+C22+C25+C28</f>
        <v>1620756</v>
      </c>
      <c r="D31" s="52">
        <f t="shared" si="6"/>
        <v>822614</v>
      </c>
      <c r="E31" s="52">
        <f t="shared" si="6"/>
        <v>798142</v>
      </c>
      <c r="F31" s="53">
        <f t="shared" si="6"/>
        <v>63436</v>
      </c>
      <c r="G31" s="53">
        <f t="shared" si="6"/>
        <v>8553</v>
      </c>
      <c r="H31" s="53">
        <f t="shared" si="6"/>
        <v>81567</v>
      </c>
      <c r="I31" s="53">
        <f t="shared" si="6"/>
        <v>71265</v>
      </c>
      <c r="J31" s="53">
        <f>J13+J16+J19+J22+J25+J28</f>
        <v>161385</v>
      </c>
      <c r="K31" s="53">
        <f>K13+K16+K19+K22+K25+K28</f>
        <v>8065</v>
      </c>
      <c r="M31" s="36"/>
      <c r="N31" s="36"/>
      <c r="O31" s="36"/>
      <c r="P31" s="36"/>
      <c r="Q31" s="36"/>
      <c r="R31" s="36"/>
      <c r="S31" s="36"/>
      <c r="T31" s="36"/>
      <c r="U31" s="36"/>
    </row>
    <row r="32" spans="1:21" x14ac:dyDescent="0.2">
      <c r="A32" s="29"/>
      <c r="B32" s="55" t="s">
        <v>20</v>
      </c>
      <c r="C32" s="54">
        <f t="shared" ref="C32:K32" si="7">C14+C17+C20+C23+C26+C29</f>
        <v>1279709</v>
      </c>
      <c r="D32" s="54">
        <f t="shared" si="7"/>
        <v>650516</v>
      </c>
      <c r="E32" s="54">
        <f t="shared" si="7"/>
        <v>629193</v>
      </c>
      <c r="F32" s="54">
        <f t="shared" si="7"/>
        <v>43853</v>
      </c>
      <c r="G32" s="54">
        <f t="shared" si="7"/>
        <v>4517</v>
      </c>
      <c r="H32" s="54">
        <f t="shared" si="7"/>
        <v>58174</v>
      </c>
      <c r="I32" s="54">
        <f t="shared" si="7"/>
        <v>43171</v>
      </c>
      <c r="J32" s="54">
        <f t="shared" si="7"/>
        <v>105862</v>
      </c>
      <c r="K32" s="54">
        <f t="shared" si="7"/>
        <v>4134</v>
      </c>
      <c r="M32" s="36"/>
      <c r="N32" s="36"/>
      <c r="O32" s="36"/>
      <c r="P32" s="36"/>
      <c r="Q32" s="36"/>
      <c r="R32" s="36"/>
      <c r="S32" s="36"/>
      <c r="T32" s="36"/>
      <c r="U32" s="36"/>
    </row>
    <row r="33" spans="1:21" x14ac:dyDescent="0.2">
      <c r="A33" s="29"/>
      <c r="B33" s="55" t="s">
        <v>21</v>
      </c>
      <c r="C33" s="54">
        <f t="shared" ref="C33:K33" si="8">C15+C18+C21+C24+C27+C30</f>
        <v>341047</v>
      </c>
      <c r="D33" s="54">
        <f t="shared" si="8"/>
        <v>172098</v>
      </c>
      <c r="E33" s="54">
        <f t="shared" si="8"/>
        <v>168949</v>
      </c>
      <c r="F33" s="54">
        <f t="shared" si="8"/>
        <v>19583</v>
      </c>
      <c r="G33" s="54">
        <f t="shared" si="8"/>
        <v>4036</v>
      </c>
      <c r="H33" s="54">
        <f t="shared" si="8"/>
        <v>23393</v>
      </c>
      <c r="I33" s="54">
        <f t="shared" si="8"/>
        <v>28094</v>
      </c>
      <c r="J33" s="54">
        <f t="shared" si="8"/>
        <v>55523</v>
      </c>
      <c r="K33" s="54">
        <f t="shared" si="8"/>
        <v>3931</v>
      </c>
      <c r="M33" s="36"/>
      <c r="N33" s="36"/>
      <c r="O33" s="36"/>
      <c r="P33" s="36"/>
      <c r="Q33" s="36"/>
      <c r="R33" s="36"/>
      <c r="S33" s="36"/>
      <c r="T33" s="36"/>
      <c r="U33" s="36"/>
    </row>
    <row r="34" spans="1:21" x14ac:dyDescent="0.2">
      <c r="A34" s="38"/>
      <c r="B34" s="40"/>
      <c r="C34" s="39"/>
      <c r="D34" s="39"/>
      <c r="E34" s="39"/>
      <c r="F34" s="39"/>
      <c r="G34" s="39"/>
      <c r="H34" s="39"/>
      <c r="I34" s="39"/>
      <c r="J34" s="39"/>
      <c r="K34" s="39"/>
      <c r="M34" s="36"/>
      <c r="N34" s="36"/>
      <c r="O34" s="36"/>
      <c r="P34" s="36"/>
      <c r="Q34" s="36"/>
      <c r="R34" s="36"/>
      <c r="S34" s="36"/>
      <c r="T34" s="36"/>
      <c r="U34" s="36"/>
    </row>
    <row r="35" spans="1:21" ht="17.25" customHeight="1" x14ac:dyDescent="0.2">
      <c r="A35" s="93" t="s">
        <v>117</v>
      </c>
      <c r="B35" s="2"/>
      <c r="C35" s="94"/>
      <c r="D35" s="94"/>
      <c r="E35" s="94"/>
      <c r="F35" s="94"/>
      <c r="G35" s="94"/>
      <c r="H35" s="94"/>
      <c r="I35" s="94"/>
      <c r="J35" s="94"/>
      <c r="K35" s="94"/>
      <c r="M35" s="36"/>
      <c r="N35" s="36"/>
      <c r="O35" s="36"/>
      <c r="P35" s="36"/>
      <c r="Q35" s="36"/>
      <c r="R35" s="36"/>
      <c r="S35" s="36"/>
      <c r="T35" s="36"/>
      <c r="U35" s="36"/>
    </row>
    <row r="36" spans="1:21" ht="15.75" customHeight="1" x14ac:dyDescent="0.2">
      <c r="A36" s="93" t="s">
        <v>107</v>
      </c>
      <c r="B36" s="2"/>
      <c r="C36" s="94"/>
      <c r="D36" s="94"/>
      <c r="E36" s="94"/>
      <c r="F36" s="94"/>
      <c r="G36" s="94"/>
      <c r="H36" s="94"/>
      <c r="I36" s="94"/>
      <c r="J36" s="94"/>
      <c r="K36" s="94"/>
      <c r="M36" s="36"/>
      <c r="N36" s="36"/>
      <c r="O36" s="36"/>
      <c r="P36" s="36"/>
      <c r="Q36" s="36"/>
      <c r="R36" s="36"/>
      <c r="S36" s="36"/>
      <c r="T36" s="36"/>
      <c r="U36" s="36"/>
    </row>
    <row r="37" spans="1:21" x14ac:dyDescent="0.2">
      <c r="A37" s="63"/>
      <c r="B37" s="2"/>
    </row>
    <row r="38" spans="1:21" ht="26.25" customHeight="1" x14ac:dyDescent="0.2">
      <c r="A38" s="123" t="s">
        <v>126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21" x14ac:dyDescent="0.2">
      <c r="A39" s="63"/>
      <c r="B39" s="2"/>
      <c r="C39" s="94"/>
      <c r="D39" s="94"/>
      <c r="E39" s="94"/>
      <c r="F39" s="94"/>
      <c r="G39" s="94"/>
      <c r="H39" s="94"/>
      <c r="I39" s="94"/>
      <c r="J39" s="94"/>
      <c r="K39" s="94"/>
    </row>
    <row r="40" spans="1:21" ht="23.25" customHeight="1" x14ac:dyDescent="0.2">
      <c r="A40" s="124" t="s">
        <v>127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21" x14ac:dyDescent="0.2">
      <c r="A41" s="63"/>
      <c r="B41" s="2"/>
      <c r="C41" s="94"/>
      <c r="D41" s="94"/>
      <c r="E41" s="94"/>
      <c r="F41" s="94"/>
      <c r="G41" s="94"/>
      <c r="H41" s="94"/>
      <c r="I41" s="94"/>
      <c r="J41" s="94"/>
      <c r="K41" s="94"/>
    </row>
    <row r="42" spans="1:21" x14ac:dyDescent="0.2">
      <c r="A42" s="63" t="s">
        <v>104</v>
      </c>
      <c r="B42" s="2"/>
      <c r="C42" s="94"/>
      <c r="D42" s="94"/>
      <c r="E42" s="94"/>
      <c r="F42" s="94"/>
      <c r="G42" s="94"/>
      <c r="H42" s="94"/>
      <c r="I42" s="94"/>
      <c r="J42" s="94"/>
      <c r="K42" s="94"/>
    </row>
    <row r="43" spans="1:21" x14ac:dyDescent="0.2">
      <c r="A43" s="63"/>
      <c r="B43" s="2"/>
      <c r="C43" s="94"/>
      <c r="D43" s="94"/>
      <c r="E43" s="94"/>
      <c r="F43" s="94"/>
      <c r="G43" s="94"/>
      <c r="H43" s="94"/>
      <c r="I43" s="94"/>
      <c r="J43" s="94"/>
      <c r="K43" s="94"/>
    </row>
    <row r="44" spans="1:21" x14ac:dyDescent="0.2">
      <c r="A44" s="63" t="s">
        <v>105</v>
      </c>
      <c r="B44" s="2"/>
      <c r="C44" s="94"/>
      <c r="D44" s="94"/>
      <c r="E44" s="94"/>
      <c r="F44" s="94"/>
      <c r="G44" s="94"/>
      <c r="H44" s="94"/>
      <c r="I44" s="94"/>
      <c r="J44" s="94"/>
      <c r="K44" s="94"/>
    </row>
    <row r="45" spans="1:21" x14ac:dyDescent="0.2">
      <c r="A45" s="63"/>
      <c r="B45" s="2"/>
      <c r="C45" s="94"/>
      <c r="D45" s="94"/>
      <c r="E45" s="94"/>
      <c r="F45" s="94"/>
      <c r="G45" s="94"/>
      <c r="H45" s="94"/>
      <c r="I45" s="94"/>
      <c r="J45" s="94"/>
      <c r="K45" s="94"/>
    </row>
    <row r="46" spans="1:21" x14ac:dyDescent="0.2">
      <c r="A46" s="63" t="s">
        <v>128</v>
      </c>
      <c r="B46" s="2"/>
      <c r="C46" s="94"/>
      <c r="D46" s="94"/>
      <c r="E46" s="94"/>
      <c r="F46" s="94"/>
      <c r="G46" s="94"/>
      <c r="H46" s="94"/>
      <c r="I46" s="94"/>
      <c r="J46" s="94"/>
      <c r="K46" s="94"/>
    </row>
  </sheetData>
  <mergeCells count="9">
    <mergeCell ref="A38:K38"/>
    <mergeCell ref="A40:K40"/>
    <mergeCell ref="A8:K8"/>
    <mergeCell ref="A9:K9"/>
    <mergeCell ref="A10:B11"/>
    <mergeCell ref="C10:E10"/>
    <mergeCell ref="F10:F11"/>
    <mergeCell ref="G10:J10"/>
    <mergeCell ref="K10:K11"/>
  </mergeCells>
  <hyperlinks>
    <hyperlink ref="A13" location="Inicial!A1" display="INICIAL"/>
    <hyperlink ref="A16" location="Especial!A1" display="ESPECIAL"/>
    <hyperlink ref="A19" location="Preescolar!A1" display="PREESCOLAR"/>
    <hyperlink ref="A22" location="Primaria!A1" display="PRIMARIA"/>
    <hyperlink ref="A25" location="Secundaria!A1" display="SECUNDARIA"/>
    <hyperlink ref="A28" location="Adultos!A1" display="ADULTOS"/>
  </hyperlinks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J16 J13 J28 J19 J22 J2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15.140625" customWidth="1"/>
    <col min="2" max="2" width="12.42578125" customWidth="1"/>
    <col min="3" max="11" width="12.7109375" style="24" customWidth="1"/>
    <col min="12" max="12" width="9.7109375" bestFit="1" customWidth="1"/>
    <col min="13" max="13" width="9.28515625" bestFit="1" customWidth="1"/>
    <col min="14" max="14" width="13.85546875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20" t="s">
        <v>115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24" ht="13.5" thickBot="1" x14ac:dyDescent="0.25">
      <c r="A9" s="125"/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38"/>
    </row>
    <row r="10" spans="1:24" ht="12.75" customHeight="1" thickBot="1" x14ac:dyDescent="0.25">
      <c r="A10" s="127" t="s">
        <v>27</v>
      </c>
      <c r="B10" s="128"/>
      <c r="C10" s="112" t="s">
        <v>7</v>
      </c>
      <c r="D10" s="113"/>
      <c r="E10" s="114"/>
      <c r="F10" s="117" t="str">
        <f>"GRUPOS"</f>
        <v>GRUPOS</v>
      </c>
      <c r="G10" s="112" t="s">
        <v>8</v>
      </c>
      <c r="H10" s="113"/>
      <c r="I10" s="113"/>
      <c r="J10" s="114"/>
      <c r="K10" s="117" t="str">
        <f>"ESCUELAS"</f>
        <v>ESCUELAS</v>
      </c>
      <c r="L10" s="41"/>
    </row>
    <row r="11" spans="1:24" ht="13.5" thickBot="1" x14ac:dyDescent="0.25">
      <c r="A11" s="129"/>
      <c r="B11" s="130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8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8"/>
      <c r="L11" s="38"/>
    </row>
    <row r="12" spans="1:24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  <c r="L12" s="38"/>
    </row>
    <row r="13" spans="1:24" ht="13.5" thickBot="1" x14ac:dyDescent="0.25">
      <c r="A13" s="68" t="s">
        <v>19</v>
      </c>
      <c r="B13" s="37"/>
      <c r="C13" s="33">
        <f>+D13+E13</f>
        <v>23239</v>
      </c>
      <c r="D13" s="14">
        <f t="shared" ref="D13:K13" si="0">+D14+D15+D16</f>
        <v>12050</v>
      </c>
      <c r="E13" s="15">
        <f t="shared" si="0"/>
        <v>11189</v>
      </c>
      <c r="F13" s="33">
        <f t="shared" si="0"/>
        <v>1807</v>
      </c>
      <c r="G13" s="33">
        <f t="shared" si="0"/>
        <v>568</v>
      </c>
      <c r="H13" s="14">
        <f t="shared" si="0"/>
        <v>6429</v>
      </c>
      <c r="I13" s="14">
        <f t="shared" si="0"/>
        <v>7221</v>
      </c>
      <c r="J13" s="15">
        <f>G13+H13+I13</f>
        <v>14218</v>
      </c>
      <c r="K13" s="34">
        <f t="shared" si="0"/>
        <v>577</v>
      </c>
      <c r="L13" s="42"/>
    </row>
    <row r="14" spans="1:24" x14ac:dyDescent="0.2">
      <c r="A14" s="43"/>
      <c r="B14" s="45" t="s">
        <v>20</v>
      </c>
      <c r="C14" s="48">
        <v>13864</v>
      </c>
      <c r="D14" s="48">
        <v>7212</v>
      </c>
      <c r="E14" s="48">
        <v>6652</v>
      </c>
      <c r="F14" s="49">
        <v>1086</v>
      </c>
      <c r="G14" s="49">
        <v>398</v>
      </c>
      <c r="H14" s="49">
        <v>4346</v>
      </c>
      <c r="I14" s="49">
        <v>5641</v>
      </c>
      <c r="J14" s="49">
        <v>10385</v>
      </c>
      <c r="K14" s="49">
        <v>405</v>
      </c>
      <c r="L14" s="38"/>
    </row>
    <row r="15" spans="1:24" x14ac:dyDescent="0.2">
      <c r="A15" s="43"/>
      <c r="B15" s="45" t="s">
        <v>21</v>
      </c>
      <c r="C15" s="48">
        <v>8913</v>
      </c>
      <c r="D15" s="48">
        <v>4600</v>
      </c>
      <c r="E15" s="48">
        <v>4313</v>
      </c>
      <c r="F15" s="49">
        <v>687</v>
      </c>
      <c r="G15" s="49">
        <v>164</v>
      </c>
      <c r="H15" s="49">
        <v>1919</v>
      </c>
      <c r="I15" s="49">
        <v>1248</v>
      </c>
      <c r="J15" s="49">
        <v>3331</v>
      </c>
      <c r="K15" s="49">
        <v>166</v>
      </c>
      <c r="L15" s="38"/>
    </row>
    <row r="16" spans="1:24" ht="13.5" thickBot="1" x14ac:dyDescent="0.25">
      <c r="A16" s="43"/>
      <c r="B16" s="45" t="s">
        <v>15</v>
      </c>
      <c r="C16" s="48">
        <v>462</v>
      </c>
      <c r="D16" s="48">
        <v>238</v>
      </c>
      <c r="E16" s="48">
        <v>224</v>
      </c>
      <c r="F16" s="49">
        <v>34</v>
      </c>
      <c r="G16" s="49">
        <v>6</v>
      </c>
      <c r="H16" s="49">
        <v>164</v>
      </c>
      <c r="I16" s="49">
        <v>332</v>
      </c>
      <c r="J16" s="49">
        <v>502</v>
      </c>
      <c r="K16" s="49">
        <v>6</v>
      </c>
      <c r="L16" s="38"/>
    </row>
    <row r="17" spans="1:12" s="28" customFormat="1" ht="13.5" thickBot="1" x14ac:dyDescent="0.25">
      <c r="A17" s="68" t="s">
        <v>22</v>
      </c>
      <c r="B17" s="37"/>
      <c r="C17" s="33">
        <f>+D17+E17</f>
        <v>51026</v>
      </c>
      <c r="D17" s="14">
        <f t="shared" ref="D17:K17" si="1">+D18+D19</f>
        <v>33629</v>
      </c>
      <c r="E17" s="15">
        <f t="shared" si="1"/>
        <v>17397</v>
      </c>
      <c r="F17" s="33">
        <f t="shared" si="1"/>
        <v>1028</v>
      </c>
      <c r="G17" s="33">
        <f t="shared" si="1"/>
        <v>597</v>
      </c>
      <c r="H17" s="14">
        <f t="shared" si="1"/>
        <v>4437</v>
      </c>
      <c r="I17" s="14">
        <f t="shared" si="1"/>
        <v>1606</v>
      </c>
      <c r="J17" s="15">
        <f>G17+H17+I17</f>
        <v>6640</v>
      </c>
      <c r="K17" s="34">
        <f t="shared" si="1"/>
        <v>605</v>
      </c>
      <c r="L17" s="42"/>
    </row>
    <row r="18" spans="1:12" x14ac:dyDescent="0.2">
      <c r="A18" s="43"/>
      <c r="B18" s="45" t="s">
        <v>20</v>
      </c>
      <c r="C18" s="48">
        <v>50627</v>
      </c>
      <c r="D18" s="48">
        <v>33386</v>
      </c>
      <c r="E18" s="48">
        <v>17241</v>
      </c>
      <c r="F18" s="49">
        <v>974</v>
      </c>
      <c r="G18" s="49">
        <v>592</v>
      </c>
      <c r="H18" s="49">
        <v>4384</v>
      </c>
      <c r="I18" s="49">
        <v>1554</v>
      </c>
      <c r="J18" s="49">
        <v>6530</v>
      </c>
      <c r="K18" s="49">
        <v>597</v>
      </c>
      <c r="L18" s="38"/>
    </row>
    <row r="19" spans="1:12" ht="13.5" thickBot="1" x14ac:dyDescent="0.25">
      <c r="A19" s="43"/>
      <c r="B19" s="45" t="s">
        <v>21</v>
      </c>
      <c r="C19" s="48">
        <v>399</v>
      </c>
      <c r="D19" s="48">
        <v>243</v>
      </c>
      <c r="E19" s="48">
        <v>156</v>
      </c>
      <c r="F19" s="49">
        <v>54</v>
      </c>
      <c r="G19" s="49">
        <v>5</v>
      </c>
      <c r="H19" s="49">
        <v>53</v>
      </c>
      <c r="I19" s="49">
        <v>52</v>
      </c>
      <c r="J19" s="49">
        <v>110</v>
      </c>
      <c r="K19" s="49">
        <v>8</v>
      </c>
      <c r="L19" s="38"/>
    </row>
    <row r="20" spans="1:12" ht="13.5" thickBot="1" x14ac:dyDescent="0.25">
      <c r="A20" s="68" t="s">
        <v>23</v>
      </c>
      <c r="B20" s="37"/>
      <c r="C20" s="33">
        <f>+D20+E20</f>
        <v>301033</v>
      </c>
      <c r="D20" s="14">
        <f t="shared" ref="D20:K20" si="2">+D21+D22+D23</f>
        <v>151236</v>
      </c>
      <c r="E20" s="15">
        <f t="shared" si="2"/>
        <v>149797</v>
      </c>
      <c r="F20" s="33">
        <f t="shared" si="2"/>
        <v>14304</v>
      </c>
      <c r="G20" s="33">
        <f t="shared" si="2"/>
        <v>3069</v>
      </c>
      <c r="H20" s="14">
        <f t="shared" si="2"/>
        <v>15509</v>
      </c>
      <c r="I20" s="14">
        <f t="shared" si="2"/>
        <v>17168</v>
      </c>
      <c r="J20" s="15">
        <f>G20+H20+I20</f>
        <v>35746</v>
      </c>
      <c r="K20" s="34">
        <f t="shared" si="2"/>
        <v>3138</v>
      </c>
      <c r="L20" s="38"/>
    </row>
    <row r="21" spans="1:12" x14ac:dyDescent="0.2">
      <c r="A21" s="43"/>
      <c r="B21" s="45" t="s">
        <v>20</v>
      </c>
      <c r="C21" s="48">
        <v>211389</v>
      </c>
      <c r="D21" s="48">
        <v>105768</v>
      </c>
      <c r="E21" s="48">
        <v>105621</v>
      </c>
      <c r="F21" s="49">
        <v>7683</v>
      </c>
      <c r="G21" s="49">
        <v>1004</v>
      </c>
      <c r="H21" s="49">
        <v>9053</v>
      </c>
      <c r="I21" s="49">
        <v>5548</v>
      </c>
      <c r="J21" s="49">
        <v>15605</v>
      </c>
      <c r="K21" s="49">
        <v>1069</v>
      </c>
      <c r="L21" s="38"/>
    </row>
    <row r="22" spans="1:12" x14ac:dyDescent="0.2">
      <c r="A22" s="43"/>
      <c r="B22" s="45" t="s">
        <v>21</v>
      </c>
      <c r="C22" s="48">
        <v>88885</v>
      </c>
      <c r="D22" s="48">
        <v>45091</v>
      </c>
      <c r="E22" s="48">
        <v>43794</v>
      </c>
      <c r="F22" s="49">
        <v>6582</v>
      </c>
      <c r="G22" s="49">
        <v>2064</v>
      </c>
      <c r="H22" s="49">
        <v>6371</v>
      </c>
      <c r="I22" s="49">
        <v>11614</v>
      </c>
      <c r="J22" s="49">
        <v>20049</v>
      </c>
      <c r="K22" s="49">
        <v>2068</v>
      </c>
      <c r="L22" s="38"/>
    </row>
    <row r="23" spans="1:12" ht="13.5" thickBot="1" x14ac:dyDescent="0.25">
      <c r="A23" s="43"/>
      <c r="B23" s="45" t="s">
        <v>15</v>
      </c>
      <c r="C23" s="48">
        <v>759</v>
      </c>
      <c r="D23" s="48">
        <v>377</v>
      </c>
      <c r="E23" s="48">
        <v>382</v>
      </c>
      <c r="F23" s="49">
        <v>39</v>
      </c>
      <c r="G23" s="49">
        <v>1</v>
      </c>
      <c r="H23" s="49">
        <v>85</v>
      </c>
      <c r="I23" s="49">
        <v>6</v>
      </c>
      <c r="J23" s="49">
        <v>92</v>
      </c>
      <c r="K23" s="49">
        <v>1</v>
      </c>
      <c r="L23" s="38"/>
    </row>
    <row r="24" spans="1:12" ht="13.5" thickBot="1" x14ac:dyDescent="0.25">
      <c r="A24" s="68" t="s">
        <v>24</v>
      </c>
      <c r="B24" s="37"/>
      <c r="C24" s="33">
        <f>+D24+E24</f>
        <v>857117</v>
      </c>
      <c r="D24" s="14">
        <f t="shared" ref="D24:K24" si="3">+D25+D26</f>
        <v>435056</v>
      </c>
      <c r="E24" s="15">
        <f t="shared" si="3"/>
        <v>422061</v>
      </c>
      <c r="F24" s="33">
        <f t="shared" si="3"/>
        <v>34346</v>
      </c>
      <c r="G24" s="33">
        <f t="shared" si="3"/>
        <v>3447</v>
      </c>
      <c r="H24" s="14">
        <f t="shared" si="3"/>
        <v>32202</v>
      </c>
      <c r="I24" s="14">
        <f t="shared" si="3"/>
        <v>29016</v>
      </c>
      <c r="J24" s="15">
        <f>G24+H24+I24</f>
        <v>64665</v>
      </c>
      <c r="K24" s="34">
        <f t="shared" si="3"/>
        <v>3173</v>
      </c>
      <c r="L24" s="38"/>
    </row>
    <row r="25" spans="1:12" x14ac:dyDescent="0.2">
      <c r="A25" s="43"/>
      <c r="B25" s="45" t="s">
        <v>20</v>
      </c>
      <c r="C25" s="48">
        <v>687533</v>
      </c>
      <c r="D25" s="48">
        <v>349476</v>
      </c>
      <c r="E25" s="48">
        <v>338057</v>
      </c>
      <c r="F25" s="49">
        <v>25193</v>
      </c>
      <c r="G25" s="49">
        <v>2271</v>
      </c>
      <c r="H25" s="49">
        <v>25093</v>
      </c>
      <c r="I25" s="49">
        <v>17551</v>
      </c>
      <c r="J25" s="49">
        <v>44915</v>
      </c>
      <c r="K25" s="49">
        <v>2019</v>
      </c>
      <c r="L25" s="38"/>
    </row>
    <row r="26" spans="1:12" ht="13.5" thickBot="1" x14ac:dyDescent="0.25">
      <c r="A26" s="43"/>
      <c r="B26" s="45" t="s">
        <v>21</v>
      </c>
      <c r="C26" s="48">
        <v>169584</v>
      </c>
      <c r="D26" s="48">
        <v>85580</v>
      </c>
      <c r="E26" s="48">
        <v>84004</v>
      </c>
      <c r="F26" s="49">
        <v>9153</v>
      </c>
      <c r="G26" s="49">
        <v>1176</v>
      </c>
      <c r="H26" s="49">
        <v>7109</v>
      </c>
      <c r="I26" s="49">
        <v>11465</v>
      </c>
      <c r="J26" s="49">
        <v>19750</v>
      </c>
      <c r="K26" s="49">
        <v>1154</v>
      </c>
      <c r="L26" s="38"/>
    </row>
    <row r="27" spans="1:12" s="28" customFormat="1" ht="13.5" thickBot="1" x14ac:dyDescent="0.25">
      <c r="A27" s="68" t="s">
        <v>25</v>
      </c>
      <c r="B27" s="37"/>
      <c r="C27" s="33">
        <f>+D27+E27</f>
        <v>466285</v>
      </c>
      <c r="D27" s="14">
        <f t="shared" ref="D27:K27" si="4">+D28+D29+D30</f>
        <v>236576</v>
      </c>
      <c r="E27" s="15">
        <f t="shared" si="4"/>
        <v>229709</v>
      </c>
      <c r="F27" s="33">
        <f t="shared" si="4"/>
        <v>14085</v>
      </c>
      <c r="G27" s="33">
        <f t="shared" si="4"/>
        <v>1705</v>
      </c>
      <c r="H27" s="14">
        <f t="shared" si="4"/>
        <v>32704</v>
      </c>
      <c r="I27" s="14">
        <f t="shared" si="4"/>
        <v>22332</v>
      </c>
      <c r="J27" s="15">
        <f>G27+H27+I27</f>
        <v>56741</v>
      </c>
      <c r="K27" s="34">
        <f t="shared" si="4"/>
        <v>1361</v>
      </c>
      <c r="L27" s="38"/>
    </row>
    <row r="28" spans="1:12" x14ac:dyDescent="0.2">
      <c r="A28" s="43"/>
      <c r="B28" s="45" t="s">
        <v>20</v>
      </c>
      <c r="C28" s="48">
        <v>390733</v>
      </c>
      <c r="D28" s="48">
        <v>198933</v>
      </c>
      <c r="E28" s="48">
        <v>191800</v>
      </c>
      <c r="F28" s="49">
        <v>10928</v>
      </c>
      <c r="G28" s="49">
        <v>1065</v>
      </c>
      <c r="H28" s="49">
        <v>24363</v>
      </c>
      <c r="I28" s="49">
        <v>18470</v>
      </c>
      <c r="J28" s="49">
        <v>43898</v>
      </c>
      <c r="K28" s="49">
        <v>830</v>
      </c>
      <c r="L28" s="38"/>
    </row>
    <row r="29" spans="1:12" x14ac:dyDescent="0.2">
      <c r="A29" s="43"/>
      <c r="B29" s="45" t="s">
        <v>21</v>
      </c>
      <c r="C29" s="48">
        <v>73160</v>
      </c>
      <c r="D29" s="48">
        <v>36511</v>
      </c>
      <c r="E29" s="48">
        <v>36649</v>
      </c>
      <c r="F29" s="49">
        <v>3097</v>
      </c>
      <c r="G29" s="49">
        <v>624</v>
      </c>
      <c r="H29" s="49">
        <v>7932</v>
      </c>
      <c r="I29" s="49">
        <v>3713</v>
      </c>
      <c r="J29" s="49">
        <v>12269</v>
      </c>
      <c r="K29" s="49">
        <v>530</v>
      </c>
      <c r="L29" s="38"/>
    </row>
    <row r="30" spans="1:12" ht="13.5" thickBot="1" x14ac:dyDescent="0.25">
      <c r="A30" s="43"/>
      <c r="B30" s="45" t="s">
        <v>15</v>
      </c>
      <c r="C30" s="48">
        <v>2392</v>
      </c>
      <c r="D30" s="48">
        <v>1132</v>
      </c>
      <c r="E30" s="48">
        <v>1260</v>
      </c>
      <c r="F30" s="49">
        <v>60</v>
      </c>
      <c r="G30" s="49">
        <v>16</v>
      </c>
      <c r="H30" s="49">
        <v>409</v>
      </c>
      <c r="I30" s="49">
        <v>149</v>
      </c>
      <c r="J30" s="49">
        <v>574</v>
      </c>
      <c r="K30" s="49">
        <v>1</v>
      </c>
      <c r="L30" s="38"/>
    </row>
    <row r="31" spans="1:12" ht="13.5" thickBot="1" x14ac:dyDescent="0.25">
      <c r="A31" s="68" t="s">
        <v>26</v>
      </c>
      <c r="B31" s="37"/>
      <c r="C31" s="33">
        <f>+D31+E31</f>
        <v>2738</v>
      </c>
      <c r="D31" s="14">
        <f t="shared" ref="D31:K31" si="5">+D32+D33</f>
        <v>1498</v>
      </c>
      <c r="E31" s="15">
        <f t="shared" si="5"/>
        <v>1240</v>
      </c>
      <c r="F31" s="33">
        <f t="shared" si="5"/>
        <v>309</v>
      </c>
      <c r="G31" s="33">
        <f t="shared" si="5"/>
        <v>83</v>
      </c>
      <c r="H31" s="14">
        <f t="shared" si="5"/>
        <v>355</v>
      </c>
      <c r="I31" s="14">
        <f t="shared" si="5"/>
        <v>28</v>
      </c>
      <c r="J31" s="15">
        <f>G31+H31+I31</f>
        <v>466</v>
      </c>
      <c r="K31" s="34">
        <f t="shared" si="5"/>
        <v>113</v>
      </c>
      <c r="L31" s="38"/>
    </row>
    <row r="32" spans="1:12" x14ac:dyDescent="0.2">
      <c r="A32" s="43"/>
      <c r="B32" s="45" t="s">
        <v>20</v>
      </c>
      <c r="C32" s="48">
        <v>2632</v>
      </c>
      <c r="D32" s="48">
        <v>1425</v>
      </c>
      <c r="E32" s="48">
        <v>1207</v>
      </c>
      <c r="F32" s="49">
        <v>299</v>
      </c>
      <c r="G32" s="49">
        <v>80</v>
      </c>
      <c r="H32" s="49">
        <v>346</v>
      </c>
      <c r="I32" s="49">
        <v>26</v>
      </c>
      <c r="J32" s="49">
        <v>452</v>
      </c>
      <c r="K32" s="49">
        <v>108</v>
      </c>
      <c r="L32" s="38"/>
    </row>
    <row r="33" spans="1:21" x14ac:dyDescent="0.2">
      <c r="A33" s="43"/>
      <c r="B33" s="45" t="s">
        <v>21</v>
      </c>
      <c r="C33" s="48">
        <v>106</v>
      </c>
      <c r="D33" s="48">
        <v>73</v>
      </c>
      <c r="E33" s="48">
        <v>33</v>
      </c>
      <c r="F33" s="49">
        <v>10</v>
      </c>
      <c r="G33" s="49">
        <v>3</v>
      </c>
      <c r="H33" s="49">
        <v>9</v>
      </c>
      <c r="I33" s="49">
        <v>2</v>
      </c>
      <c r="J33" s="49">
        <v>14</v>
      </c>
      <c r="K33" s="49">
        <v>5</v>
      </c>
      <c r="L33" s="38"/>
    </row>
    <row r="34" spans="1:21" x14ac:dyDescent="0.2">
      <c r="A34" s="50" t="s">
        <v>2</v>
      </c>
      <c r="B34" s="51"/>
      <c r="C34" s="52">
        <f>C13+C17+C20+C24+C27+C31</f>
        <v>1701438</v>
      </c>
      <c r="D34" s="52">
        <f t="shared" ref="D34:K36" si="6">D13+D17+D20+D24+D27+D31</f>
        <v>870045</v>
      </c>
      <c r="E34" s="52">
        <f t="shared" si="6"/>
        <v>831393</v>
      </c>
      <c r="F34" s="53">
        <f t="shared" si="6"/>
        <v>65879</v>
      </c>
      <c r="G34" s="53">
        <f t="shared" si="6"/>
        <v>9469</v>
      </c>
      <c r="H34" s="53">
        <f t="shared" si="6"/>
        <v>91636</v>
      </c>
      <c r="I34" s="53">
        <f t="shared" si="6"/>
        <v>77371</v>
      </c>
      <c r="J34" s="53">
        <f>J13+J17+J20+J24+J27+J31</f>
        <v>178476</v>
      </c>
      <c r="K34" s="53">
        <f t="shared" si="6"/>
        <v>8967</v>
      </c>
      <c r="L34" s="38"/>
      <c r="M34" s="36"/>
      <c r="N34" s="36"/>
      <c r="O34" s="36"/>
      <c r="P34" s="36"/>
      <c r="Q34" s="36"/>
      <c r="R34" s="36"/>
      <c r="S34" s="36"/>
      <c r="T34" s="36"/>
      <c r="U34" s="36"/>
    </row>
    <row r="35" spans="1:21" x14ac:dyDescent="0.2">
      <c r="A35" s="29"/>
      <c r="B35" s="55" t="s">
        <v>20</v>
      </c>
      <c r="C35" s="54">
        <f>C14+C18+C21+C25+C28+C32</f>
        <v>1356778</v>
      </c>
      <c r="D35" s="54">
        <f t="shared" si="6"/>
        <v>696200</v>
      </c>
      <c r="E35" s="54">
        <f t="shared" si="6"/>
        <v>660578</v>
      </c>
      <c r="F35" s="54">
        <f t="shared" si="6"/>
        <v>46163</v>
      </c>
      <c r="G35" s="54">
        <f t="shared" si="6"/>
        <v>5410</v>
      </c>
      <c r="H35" s="54">
        <f t="shared" si="6"/>
        <v>67585</v>
      </c>
      <c r="I35" s="54">
        <f t="shared" si="6"/>
        <v>48790</v>
      </c>
      <c r="J35" s="54">
        <f t="shared" si="6"/>
        <v>121785</v>
      </c>
      <c r="K35" s="54">
        <f t="shared" si="6"/>
        <v>5028</v>
      </c>
      <c r="L35" s="38"/>
      <c r="M35" s="36"/>
      <c r="N35" s="36"/>
      <c r="O35" s="36"/>
      <c r="P35" s="36"/>
      <c r="Q35" s="36"/>
      <c r="R35" s="36"/>
      <c r="S35" s="36"/>
      <c r="T35" s="36"/>
      <c r="U35" s="36"/>
    </row>
    <row r="36" spans="1:21" x14ac:dyDescent="0.2">
      <c r="A36" s="29"/>
      <c r="B36" s="55" t="s">
        <v>21</v>
      </c>
      <c r="C36" s="54">
        <f>C15+C19+C22+C26+C29+C33</f>
        <v>341047</v>
      </c>
      <c r="D36" s="54">
        <f t="shared" si="6"/>
        <v>172098</v>
      </c>
      <c r="E36" s="54">
        <f t="shared" si="6"/>
        <v>168949</v>
      </c>
      <c r="F36" s="54">
        <f t="shared" si="6"/>
        <v>19583</v>
      </c>
      <c r="G36" s="54">
        <f t="shared" si="6"/>
        <v>4036</v>
      </c>
      <c r="H36" s="54">
        <f t="shared" si="6"/>
        <v>23393</v>
      </c>
      <c r="I36" s="54">
        <f t="shared" si="6"/>
        <v>28094</v>
      </c>
      <c r="J36" s="54">
        <f t="shared" si="6"/>
        <v>55523</v>
      </c>
      <c r="K36" s="54">
        <f t="shared" si="6"/>
        <v>3931</v>
      </c>
      <c r="L36" s="38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28" customFormat="1" x14ac:dyDescent="0.2">
      <c r="A37" s="29"/>
      <c r="B37" s="55" t="s">
        <v>15</v>
      </c>
      <c r="C37" s="54">
        <f>C16+C23+C30</f>
        <v>3613</v>
      </c>
      <c r="D37" s="54">
        <f t="shared" ref="D37:K37" si="7">D16+D23+D30</f>
        <v>1747</v>
      </c>
      <c r="E37" s="54">
        <f t="shared" si="7"/>
        <v>1866</v>
      </c>
      <c r="F37" s="54">
        <f t="shared" si="7"/>
        <v>133</v>
      </c>
      <c r="G37" s="54">
        <f t="shared" si="7"/>
        <v>23</v>
      </c>
      <c r="H37" s="54">
        <f t="shared" si="7"/>
        <v>658</v>
      </c>
      <c r="I37" s="54">
        <f t="shared" si="7"/>
        <v>487</v>
      </c>
      <c r="J37" s="54">
        <f t="shared" si="7"/>
        <v>1168</v>
      </c>
      <c r="K37" s="54">
        <f t="shared" si="7"/>
        <v>8</v>
      </c>
      <c r="L37" s="38"/>
      <c r="M37" s="99"/>
      <c r="N37" s="99"/>
      <c r="O37" s="99"/>
      <c r="P37" s="99"/>
      <c r="Q37" s="99"/>
      <c r="R37" s="99"/>
      <c r="S37" s="99"/>
      <c r="T37" s="99"/>
      <c r="U37" s="99"/>
    </row>
    <row r="38" spans="1:21" x14ac:dyDescent="0.2">
      <c r="A38" s="38"/>
      <c r="B38" s="40"/>
      <c r="C38" s="48"/>
      <c r="D38" s="48"/>
      <c r="E38" s="48"/>
      <c r="F38" s="48"/>
      <c r="G38" s="48"/>
      <c r="H38" s="48"/>
      <c r="I38" s="48"/>
      <c r="J38" s="48"/>
      <c r="K38" s="48"/>
      <c r="L38" s="38"/>
      <c r="M38" s="36"/>
      <c r="N38" s="36"/>
      <c r="O38" s="36"/>
      <c r="P38" s="36"/>
      <c r="Q38" s="36"/>
      <c r="R38" s="36"/>
      <c r="S38" s="36"/>
      <c r="T38" s="36"/>
      <c r="U38" s="36"/>
    </row>
    <row r="39" spans="1:21" x14ac:dyDescent="0.2">
      <c r="A39" s="63" t="s">
        <v>117</v>
      </c>
      <c r="B39" s="2"/>
      <c r="M39" s="36"/>
      <c r="N39" s="36"/>
      <c r="O39" s="36"/>
      <c r="P39" s="36"/>
      <c r="Q39" s="36"/>
      <c r="R39" s="36"/>
      <c r="S39" s="36"/>
      <c r="T39" s="36"/>
      <c r="U39" s="36"/>
    </row>
    <row r="40" spans="1:21" x14ac:dyDescent="0.2">
      <c r="A40" s="63" t="s">
        <v>106</v>
      </c>
      <c r="B40" s="2"/>
    </row>
    <row r="41" spans="1:21" x14ac:dyDescent="0.2">
      <c r="B41" s="2"/>
    </row>
    <row r="42" spans="1:21" x14ac:dyDescent="0.2">
      <c r="B42" s="2"/>
    </row>
    <row r="43" spans="1:21" x14ac:dyDescent="0.2">
      <c r="B43" s="2"/>
    </row>
  </sheetData>
  <mergeCells count="7">
    <mergeCell ref="A8:K8"/>
    <mergeCell ref="A9:K9"/>
    <mergeCell ref="C10:E10"/>
    <mergeCell ref="F10:F11"/>
    <mergeCell ref="G10:J10"/>
    <mergeCell ref="K10:K11"/>
    <mergeCell ref="A10:B11"/>
  </mergeCells>
  <hyperlinks>
    <hyperlink ref="A13" location="Inicial!A1" display="INICIAL"/>
    <hyperlink ref="A17" location="Especial!A1" display="ESPECIAL"/>
    <hyperlink ref="A20" location="Preescolar!A1" display="PREESCOLAR"/>
    <hyperlink ref="A24" location="Primaria!A1" display="PRIMARIA"/>
    <hyperlink ref="A27" location="Secundaria!A1" display="SECUNDARIA"/>
    <hyperlink ref="A31" location="Adultos!A1" display="ADULTOS"/>
  </hyperlinks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J13 J17 J20 J24 J27 J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Glosario</vt:lpstr>
      <vt:lpstr>Inicial</vt:lpstr>
      <vt:lpstr>Especial</vt:lpstr>
      <vt:lpstr>Preescolar</vt:lpstr>
      <vt:lpstr>Primaria</vt:lpstr>
      <vt:lpstr>Secundaria</vt:lpstr>
      <vt:lpstr>Adultos</vt:lpstr>
      <vt:lpstr>AFSEDF</vt:lpstr>
      <vt:lpstr>SPEPE</vt:lpstr>
      <vt:lpstr>JA y TC</vt:lpstr>
      <vt:lpstr>Adultos!Área_de_impresión</vt:lpstr>
      <vt:lpstr>AFSEDF!Área_de_impresión</vt:lpstr>
      <vt:lpstr>Especial!Área_de_impresión</vt:lpstr>
      <vt:lpstr>Glosario!Área_de_impresión</vt:lpstr>
      <vt:lpstr>Inicial!Área_de_impresión</vt:lpstr>
      <vt:lpstr>'JA y TC'!Área_de_impresión</vt:lpstr>
      <vt:lpstr>Preescolar!Área_de_impresión</vt:lpstr>
      <vt:lpstr>Primaria!Área_de_impresión</vt:lpstr>
      <vt:lpstr>Secundaria!Área_de_impresión</vt:lpstr>
      <vt:lpstr>SPEPE!Área_de_impresión</vt:lpstr>
    </vt:vector>
  </TitlesOfParts>
  <Company>CDIAR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Administrador</cp:lastModifiedBy>
  <cp:lastPrinted>2012-12-03T19:27:14Z</cp:lastPrinted>
  <dcterms:created xsi:type="dcterms:W3CDTF">2007-06-05T14:40:49Z</dcterms:created>
  <dcterms:modified xsi:type="dcterms:W3CDTF">2017-01-26T17:58:02Z</dcterms:modified>
</cp:coreProperties>
</file>